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D:\Personel\Umrah\"/>
    </mc:Choice>
  </mc:AlternateContent>
  <xr:revisionPtr revIDLastSave="0" documentId="13_ncr:1_{1DEA201F-BD1F-4684-940E-D4328728D5DB}" xr6:coauthVersionLast="45" xr6:coauthVersionMax="47" xr10:uidLastSave="{00000000-0000-0000-0000-000000000000}"/>
  <bookViews>
    <workbookView xWindow="-110" yWindow="-110" windowWidth="22620" windowHeight="13500" xr2:uid="{7C209490-B1CC-4725-AF8B-9C8C66B594D2}"/>
  </bookViews>
  <sheets>
    <sheet name="WBS" sheetId="6" r:id="rId1"/>
    <sheet name="Run-down actual" sheetId="5" r:id="rId2"/>
    <sheet name="Umrah" sheetId="4" r:id="rId3"/>
  </sheets>
  <definedNames>
    <definedName name="prevWBS" localSheetId="2">Umrah!$A1048576</definedName>
    <definedName name="prevWBS" localSheetId="0">WBS!$A1048576</definedName>
    <definedName name="_xlnm.Print_Area" localSheetId="1">'Run-down actual'!$A$1:$F$164</definedName>
    <definedName name="_xlnm.Print_Area" localSheetId="2">Umrah!$A$1:$E$80</definedName>
    <definedName name="_xlnm.Print_Titles" localSheetId="1">'Run-down actual'!$1:$3</definedName>
    <definedName name="_xlnm.Print_Titles" localSheetId="2">Umrah!$1:$2</definedName>
    <definedName name="SAR" localSheetId="0">WBS!$H$1</definedName>
    <definedName name="SAR">#REF!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H51" i="6" l="1"/>
  <c r="A4" i="6"/>
  <c r="A5" i="6" s="1"/>
  <c r="A6" i="6" s="1"/>
  <c r="A7" i="6" s="1"/>
  <c r="D50" i="6"/>
  <c r="D52" i="6"/>
  <c r="H52" i="6"/>
  <c r="D44" i="6"/>
  <c r="H44" i="6"/>
  <c r="D53" i="6"/>
  <c r="H53" i="6"/>
  <c r="H12" i="6"/>
  <c r="H15" i="6"/>
  <c r="H16" i="6"/>
  <c r="H17" i="6"/>
  <c r="H23" i="6"/>
  <c r="H24" i="6"/>
  <c r="H25" i="6"/>
  <c r="H26" i="6"/>
  <c r="H27" i="6"/>
  <c r="H28" i="6"/>
  <c r="H29" i="6"/>
  <c r="H37" i="6"/>
  <c r="H38" i="6"/>
  <c r="H39" i="6"/>
  <c r="H40" i="6"/>
  <c r="H41" i="6"/>
  <c r="H42" i="6"/>
  <c r="H43" i="6"/>
  <c r="H45" i="6"/>
  <c r="H46" i="6"/>
  <c r="H48" i="6"/>
  <c r="H49" i="6"/>
  <c r="H50" i="6"/>
  <c r="H57" i="6"/>
  <c r="H63" i="6"/>
  <c r="H65" i="6"/>
  <c r="H67" i="6"/>
  <c r="H68" i="6"/>
  <c r="H72" i="6"/>
  <c r="H75" i="6"/>
  <c r="H80" i="6"/>
  <c r="H81" i="6"/>
  <c r="H86" i="6"/>
  <c r="H87" i="6"/>
  <c r="H92" i="6"/>
  <c r="H93" i="6"/>
  <c r="H96" i="6"/>
  <c r="H97" i="6"/>
  <c r="H100" i="6"/>
  <c r="H101" i="6"/>
  <c r="H102" i="6"/>
  <c r="H104" i="6"/>
  <c r="H105" i="6"/>
  <c r="H113" i="6"/>
  <c r="H114" i="6"/>
  <c r="H119" i="6"/>
  <c r="H128" i="6"/>
  <c r="H129" i="6"/>
  <c r="H130" i="6"/>
  <c r="H131" i="6"/>
  <c r="H132" i="6"/>
  <c r="H133" i="6"/>
  <c r="H134" i="6"/>
  <c r="B122" i="6"/>
  <c r="B121" i="6"/>
  <c r="B120" i="6"/>
  <c r="B119" i="6"/>
  <c r="B118" i="6"/>
  <c r="B117" i="6"/>
  <c r="D115" i="6"/>
  <c r="D111" i="6"/>
  <c r="D112" i="6" s="1"/>
  <c r="D113" i="6" s="1"/>
  <c r="D108" i="6"/>
  <c r="D107" i="6"/>
  <c r="D104" i="6"/>
  <c r="D48" i="6"/>
  <c r="D38" i="6"/>
  <c r="D42" i="6" s="1"/>
  <c r="D41" i="6"/>
  <c r="D40" i="6"/>
  <c r="C118" i="5"/>
  <c r="D118" i="5"/>
  <c r="C119" i="5"/>
  <c r="D119" i="5"/>
  <c r="C120" i="5"/>
  <c r="D120" i="5"/>
  <c r="C121" i="5"/>
  <c r="D121" i="5"/>
  <c r="C122" i="5"/>
  <c r="A118" i="5"/>
  <c r="A119" i="5"/>
  <c r="A120" i="5"/>
  <c r="A121" i="5"/>
  <c r="A122" i="5"/>
  <c r="D5" i="5"/>
  <c r="C6" i="5"/>
  <c r="D6" i="5"/>
  <c r="C7" i="5"/>
  <c r="D7" i="5"/>
  <c r="C8" i="5"/>
  <c r="D8" i="5"/>
  <c r="C9" i="5"/>
  <c r="D9" i="5"/>
  <c r="C11" i="5"/>
  <c r="D11" i="5"/>
  <c r="C12" i="5"/>
  <c r="D12" i="5"/>
  <c r="C13" i="5"/>
  <c r="D13" i="5"/>
  <c r="C14" i="5"/>
  <c r="D14" i="5"/>
  <c r="C15" i="5"/>
  <c r="D15" i="5"/>
  <c r="C16" i="5"/>
  <c r="D16" i="5"/>
  <c r="C17" i="5"/>
  <c r="D17" i="5"/>
  <c r="C18" i="5"/>
  <c r="D18" i="5"/>
  <c r="C19" i="5"/>
  <c r="D19" i="5"/>
  <c r="C20" i="5"/>
  <c r="D20" i="5"/>
  <c r="C22" i="5"/>
  <c r="D22" i="5"/>
  <c r="C23" i="5"/>
  <c r="D23" i="5"/>
  <c r="C24" i="5"/>
  <c r="D24" i="5"/>
  <c r="C25" i="5"/>
  <c r="D25" i="5"/>
  <c r="C26" i="5"/>
  <c r="D26" i="5"/>
  <c r="C27" i="5"/>
  <c r="D27" i="5"/>
  <c r="C28" i="5"/>
  <c r="D28" i="5"/>
  <c r="C29" i="5"/>
  <c r="D29" i="5"/>
  <c r="C30" i="5"/>
  <c r="D30" i="5"/>
  <c r="C31" i="5"/>
  <c r="D31" i="5"/>
  <c r="C32" i="5"/>
  <c r="D32" i="5"/>
  <c r="C33" i="5"/>
  <c r="D33" i="5"/>
  <c r="C35" i="5"/>
  <c r="D35" i="5"/>
  <c r="C36" i="5"/>
  <c r="D36" i="5"/>
  <c r="C37" i="5"/>
  <c r="D37" i="5"/>
  <c r="C38" i="5"/>
  <c r="D38" i="5"/>
  <c r="C39" i="5"/>
  <c r="D39" i="5"/>
  <c r="C40" i="5"/>
  <c r="D40" i="5"/>
  <c r="C41" i="5"/>
  <c r="D41" i="5"/>
  <c r="C42" i="5"/>
  <c r="D42" i="5"/>
  <c r="C43" i="5"/>
  <c r="D43" i="5"/>
  <c r="C44" i="5"/>
  <c r="D44" i="5"/>
  <c r="C45" i="5"/>
  <c r="D45" i="5"/>
  <c r="C47" i="5"/>
  <c r="D47" i="5"/>
  <c r="C48" i="5"/>
  <c r="D48" i="5"/>
  <c r="C49" i="5"/>
  <c r="D49" i="5"/>
  <c r="C50" i="5"/>
  <c r="D50" i="5"/>
  <c r="C51" i="5"/>
  <c r="D51" i="5"/>
  <c r="C52" i="5"/>
  <c r="D52" i="5"/>
  <c r="C53" i="5"/>
  <c r="D53" i="5"/>
  <c r="C54" i="5"/>
  <c r="D54" i="5"/>
  <c r="C55" i="5"/>
  <c r="D55" i="5"/>
  <c r="C56" i="5"/>
  <c r="D56" i="5"/>
  <c r="C57" i="5"/>
  <c r="D57" i="5"/>
  <c r="C58" i="5"/>
  <c r="D58" i="5"/>
  <c r="C59" i="5"/>
  <c r="D59" i="5"/>
  <c r="C61" i="5"/>
  <c r="D61" i="5"/>
  <c r="C62" i="5"/>
  <c r="D62" i="5"/>
  <c r="C63" i="5"/>
  <c r="D63" i="5"/>
  <c r="C64" i="5"/>
  <c r="D64" i="5"/>
  <c r="C65" i="5"/>
  <c r="D65" i="5"/>
  <c r="C66" i="5"/>
  <c r="D66" i="5"/>
  <c r="C67" i="5"/>
  <c r="D67" i="5"/>
  <c r="C68" i="5"/>
  <c r="D68" i="5"/>
  <c r="C69" i="5"/>
  <c r="D69" i="5"/>
  <c r="C70" i="5"/>
  <c r="D70" i="5"/>
  <c r="C72" i="5"/>
  <c r="D72" i="5"/>
  <c r="C73" i="5"/>
  <c r="D73" i="5"/>
  <c r="C74" i="5"/>
  <c r="D74" i="5"/>
  <c r="C75" i="5"/>
  <c r="D75" i="5"/>
  <c r="C76" i="5"/>
  <c r="D76" i="5"/>
  <c r="C77" i="5"/>
  <c r="D77" i="5"/>
  <c r="C78" i="5"/>
  <c r="D78" i="5"/>
  <c r="C79" i="5"/>
  <c r="D79" i="5"/>
  <c r="C80" i="5"/>
  <c r="D80" i="5"/>
  <c r="C81" i="5"/>
  <c r="D81" i="5"/>
  <c r="C82" i="5"/>
  <c r="D82" i="5"/>
  <c r="C84" i="5"/>
  <c r="D84" i="5"/>
  <c r="C85" i="5"/>
  <c r="D85" i="5"/>
  <c r="C86" i="5"/>
  <c r="D86" i="5"/>
  <c r="C87" i="5"/>
  <c r="D87" i="5"/>
  <c r="C88" i="5"/>
  <c r="D88" i="5"/>
  <c r="C89" i="5"/>
  <c r="D89" i="5"/>
  <c r="C90" i="5"/>
  <c r="D90" i="5"/>
  <c r="C91" i="5"/>
  <c r="D91" i="5"/>
  <c r="C92" i="5"/>
  <c r="D92" i="5"/>
  <c r="C93" i="5"/>
  <c r="D93" i="5"/>
  <c r="C94" i="5"/>
  <c r="D94" i="5"/>
  <c r="C95" i="5"/>
  <c r="D95" i="5"/>
  <c r="C96" i="5"/>
  <c r="D96" i="5"/>
  <c r="C98" i="5"/>
  <c r="D98" i="5"/>
  <c r="C99" i="5"/>
  <c r="D99" i="5"/>
  <c r="C100" i="5"/>
  <c r="D100" i="5"/>
  <c r="C101" i="5"/>
  <c r="D101" i="5"/>
  <c r="C102" i="5"/>
  <c r="D102" i="5"/>
  <c r="C103" i="5"/>
  <c r="D103" i="5"/>
  <c r="C104" i="5"/>
  <c r="D104" i="5"/>
  <c r="C105" i="5"/>
  <c r="D105" i="5"/>
  <c r="C106" i="5"/>
  <c r="D106" i="5"/>
  <c r="C107" i="5"/>
  <c r="D107" i="5"/>
  <c r="C108" i="5"/>
  <c r="D108" i="5"/>
  <c r="C110" i="5"/>
  <c r="D110" i="5"/>
  <c r="C111" i="5"/>
  <c r="D111" i="5"/>
  <c r="C112" i="5"/>
  <c r="D112" i="5"/>
  <c r="C113" i="5"/>
  <c r="D113" i="5"/>
  <c r="C114" i="5"/>
  <c r="D114" i="5"/>
  <c r="C115" i="5"/>
  <c r="D115" i="5"/>
  <c r="C116" i="5"/>
  <c r="D116" i="5"/>
  <c r="C117" i="5"/>
  <c r="D117" i="5"/>
  <c r="A111" i="5"/>
  <c r="A112" i="5"/>
  <c r="A113" i="5"/>
  <c r="A114" i="5"/>
  <c r="A115" i="5"/>
  <c r="A116" i="5"/>
  <c r="A117" i="5"/>
  <c r="A99" i="5"/>
  <c r="A100" i="5"/>
  <c r="A101" i="5"/>
  <c r="A102" i="5"/>
  <c r="A103" i="5"/>
  <c r="A104" i="5"/>
  <c r="A105" i="5"/>
  <c r="A106" i="5"/>
  <c r="A107" i="5"/>
  <c r="A108" i="5"/>
  <c r="A85" i="5"/>
  <c r="A86" i="5"/>
  <c r="A87" i="5"/>
  <c r="A88" i="5"/>
  <c r="A89" i="5"/>
  <c r="A90" i="5"/>
  <c r="A91" i="5"/>
  <c r="A92" i="5"/>
  <c r="A93" i="5"/>
  <c r="A94" i="5"/>
  <c r="A95" i="5"/>
  <c r="A96" i="5"/>
  <c r="A73" i="5"/>
  <c r="A74" i="5"/>
  <c r="A75" i="5"/>
  <c r="A76" i="5"/>
  <c r="A77" i="5"/>
  <c r="A78" i="5"/>
  <c r="A79" i="5"/>
  <c r="A80" i="5"/>
  <c r="A81" i="5"/>
  <c r="A82" i="5"/>
  <c r="A62" i="5"/>
  <c r="A63" i="5"/>
  <c r="A64" i="5"/>
  <c r="A65" i="5"/>
  <c r="A66" i="5"/>
  <c r="A67" i="5"/>
  <c r="A68" i="5"/>
  <c r="A69" i="5"/>
  <c r="A70" i="5"/>
  <c r="A48" i="5"/>
  <c r="A49" i="5"/>
  <c r="A50" i="5"/>
  <c r="A51" i="5"/>
  <c r="A52" i="5"/>
  <c r="A53" i="5"/>
  <c r="A54" i="5"/>
  <c r="A55" i="5"/>
  <c r="A56" i="5"/>
  <c r="A57" i="5"/>
  <c r="A58" i="5"/>
  <c r="A59" i="5"/>
  <c r="A36" i="5"/>
  <c r="A37" i="5"/>
  <c r="A39" i="5"/>
  <c r="A40" i="5"/>
  <c r="A41" i="5"/>
  <c r="A42" i="5"/>
  <c r="A43" i="5"/>
  <c r="A44" i="5"/>
  <c r="A45" i="5"/>
  <c r="A12" i="5"/>
  <c r="A14" i="5"/>
  <c r="A15" i="5"/>
  <c r="A16" i="5"/>
  <c r="A17" i="5"/>
  <c r="A18" i="5"/>
  <c r="A19" i="5"/>
  <c r="A20" i="5"/>
  <c r="D122" i="5"/>
  <c r="C124" i="5"/>
  <c r="D124" i="5"/>
  <c r="C125" i="5"/>
  <c r="D125" i="5"/>
  <c r="C126" i="5"/>
  <c r="D126" i="5"/>
  <c r="C127" i="5"/>
  <c r="D127" i="5"/>
  <c r="C128" i="5"/>
  <c r="D128" i="5"/>
  <c r="C129" i="5"/>
  <c r="D129" i="5"/>
  <c r="C130" i="5"/>
  <c r="D130" i="5"/>
  <c r="C131" i="5"/>
  <c r="D131" i="5"/>
  <c r="C132" i="5"/>
  <c r="D132" i="5"/>
  <c r="C133" i="5"/>
  <c r="D133" i="5"/>
  <c r="C134" i="5"/>
  <c r="D134" i="5"/>
  <c r="C136" i="5"/>
  <c r="D136" i="5"/>
  <c r="C137" i="5"/>
  <c r="D137" i="5"/>
  <c r="C138" i="5"/>
  <c r="D138" i="5"/>
  <c r="C139" i="5"/>
  <c r="D139" i="5"/>
  <c r="C140" i="5"/>
  <c r="D140" i="5"/>
  <c r="C141" i="5"/>
  <c r="D141" i="5"/>
  <c r="C142" i="5"/>
  <c r="D142" i="5"/>
  <c r="C143" i="5"/>
  <c r="D143" i="5"/>
  <c r="C144" i="5"/>
  <c r="D144" i="5"/>
  <c r="C145" i="5"/>
  <c r="D145" i="5"/>
  <c r="C146" i="5"/>
  <c r="D146" i="5"/>
  <c r="C148" i="5"/>
  <c r="D148" i="5"/>
  <c r="C149" i="5"/>
  <c r="D149" i="5"/>
  <c r="C150" i="5"/>
  <c r="D150" i="5"/>
  <c r="C151" i="5"/>
  <c r="D151" i="5"/>
  <c r="C152" i="5"/>
  <c r="D152" i="5"/>
  <c r="C153" i="5"/>
  <c r="D153" i="5"/>
  <c r="C154" i="5"/>
  <c r="D154" i="5"/>
  <c r="C155" i="5"/>
  <c r="D155" i="5"/>
  <c r="C156" i="5"/>
  <c r="D156" i="5"/>
  <c r="C158" i="5"/>
  <c r="D158" i="5"/>
  <c r="C159" i="5"/>
  <c r="D159" i="5"/>
  <c r="C160" i="5"/>
  <c r="D160" i="5"/>
  <c r="C162" i="5"/>
  <c r="D162" i="5"/>
  <c r="C164" i="5"/>
  <c r="D164" i="5"/>
  <c r="A163" i="5"/>
  <c r="A164" i="5"/>
  <c r="C163" i="5"/>
  <c r="D163" i="5"/>
  <c r="F10" i="5"/>
  <c r="F21" i="5"/>
  <c r="F34" i="5"/>
  <c r="F46" i="5"/>
  <c r="F60" i="5"/>
  <c r="F71" i="5"/>
  <c r="F83" i="5"/>
  <c r="F97" i="5"/>
  <c r="F109" i="5"/>
  <c r="F123" i="5"/>
  <c r="F135" i="5"/>
  <c r="F147" i="5"/>
  <c r="F161" i="5"/>
  <c r="B10" i="5"/>
  <c r="B21" i="5"/>
  <c r="B34" i="5"/>
  <c r="B46" i="5"/>
  <c r="B60" i="5"/>
  <c r="B71" i="5"/>
  <c r="B83" i="5"/>
  <c r="B97" i="5"/>
  <c r="B109" i="5"/>
  <c r="B123" i="5"/>
  <c r="B135" i="5"/>
  <c r="B147" i="5"/>
  <c r="B161" i="5"/>
  <c r="A149" i="5"/>
  <c r="A150" i="5"/>
  <c r="A152" i="5"/>
  <c r="A153" i="5"/>
  <c r="A154" i="5"/>
  <c r="A155" i="5"/>
  <c r="A156" i="5"/>
  <c r="A157" i="5"/>
  <c r="A158" i="5"/>
  <c r="A159" i="5"/>
  <c r="A160" i="5"/>
  <c r="C157" i="5"/>
  <c r="D157" i="5"/>
  <c r="A151" i="5"/>
  <c r="A137" i="5"/>
  <c r="A138" i="5"/>
  <c r="A140" i="5"/>
  <c r="A141" i="5"/>
  <c r="A142" i="5"/>
  <c r="A143" i="5"/>
  <c r="A144" i="5"/>
  <c r="A145" i="5"/>
  <c r="A146" i="5"/>
  <c r="A139" i="5"/>
  <c r="A125" i="5"/>
  <c r="A126" i="5"/>
  <c r="A128" i="5"/>
  <c r="A129" i="5"/>
  <c r="A130" i="5"/>
  <c r="A131" i="5"/>
  <c r="A132" i="5"/>
  <c r="A133" i="5"/>
  <c r="A134" i="5"/>
  <c r="A127" i="5"/>
  <c r="A38" i="5"/>
  <c r="A23" i="5"/>
  <c r="A24" i="5"/>
  <c r="A26" i="5"/>
  <c r="A27" i="5"/>
  <c r="A28" i="5"/>
  <c r="A29" i="5"/>
  <c r="A30" i="5"/>
  <c r="A31" i="5"/>
  <c r="A32" i="5"/>
  <c r="A33" i="5"/>
  <c r="A25" i="5"/>
  <c r="A13" i="5"/>
  <c r="A6" i="5"/>
  <c r="A7" i="5"/>
  <c r="A8" i="5"/>
  <c r="A9" i="5"/>
  <c r="A3" i="4"/>
  <c r="A4" i="4" s="1"/>
  <c r="A5" i="4" s="1"/>
  <c r="A6" i="4" s="1"/>
  <c r="A7" i="4" s="1"/>
  <c r="A8" i="4" s="1"/>
  <c r="A9" i="4" s="1"/>
  <c r="A10" i="4" s="1"/>
  <c r="A11" i="4" s="1"/>
  <c r="A12" i="4" s="1"/>
  <c r="A13" i="4" s="1"/>
  <c r="A14" i="4" s="1"/>
  <c r="A15" i="4" s="1"/>
  <c r="A16" i="4" s="1"/>
  <c r="A17" i="4" s="1"/>
  <c r="A18" i="4" s="1"/>
  <c r="A19" i="4" s="1"/>
  <c r="A20" i="4" s="1"/>
  <c r="A21" i="4" s="1"/>
  <c r="A22" i="4" s="1"/>
  <c r="A23" i="4" s="1"/>
  <c r="A24" i="4" s="1"/>
  <c r="A25" i="4" s="1"/>
  <c r="A26" i="4" s="1"/>
  <c r="A27" i="4" s="1"/>
  <c r="A28" i="4" s="1"/>
  <c r="A29" i="4" s="1"/>
  <c r="A30" i="4" s="1"/>
  <c r="A31" i="4" s="1"/>
  <c r="A32" i="4" s="1"/>
  <c r="A33" i="4" s="1"/>
  <c r="A34" i="4" s="1"/>
  <c r="A35" i="4" s="1"/>
  <c r="A36" i="4" s="1"/>
  <c r="A37" i="4" s="1"/>
  <c r="A38" i="4" s="1"/>
  <c r="A39" i="4" s="1"/>
  <c r="A40" i="4" s="1"/>
  <c r="A41" i="4" s="1"/>
  <c r="A42" i="4" s="1"/>
  <c r="A43" i="4" s="1"/>
  <c r="A44" i="4" s="1"/>
  <c r="A45" i="4" s="1"/>
  <c r="A46" i="4" s="1"/>
  <c r="A47" i="4" s="1"/>
  <c r="A48" i="4" s="1"/>
  <c r="A49" i="4" s="1"/>
  <c r="A50" i="4" s="1"/>
  <c r="A51" i="4" s="1"/>
  <c r="A52" i="4" s="1"/>
  <c r="A53" i="4" s="1"/>
  <c r="A54" i="4" s="1"/>
  <c r="A55" i="4" s="1"/>
  <c r="A56" i="4" s="1"/>
  <c r="A57" i="4" s="1"/>
  <c r="A58" i="4" s="1"/>
  <c r="A59" i="4" s="1"/>
  <c r="A60" i="4" s="1"/>
  <c r="A61" i="4" s="1"/>
  <c r="A62" i="4" s="1"/>
  <c r="A63" i="4" s="1"/>
  <c r="A64" i="4" s="1"/>
  <c r="A65" i="4" s="1"/>
  <c r="A66" i="4" s="1"/>
  <c r="A67" i="4" s="1"/>
  <c r="A68" i="4" s="1"/>
  <c r="A69" i="4" s="1"/>
  <c r="A70" i="4" s="1"/>
  <c r="A71" i="4" s="1"/>
  <c r="A72" i="4" s="1"/>
  <c r="A73" i="4" s="1"/>
  <c r="A74" i="4" s="1"/>
  <c r="A75" i="4" s="1"/>
  <c r="A76" i="4" s="1"/>
  <c r="A77" i="4" s="1"/>
  <c r="A78" i="4" s="1"/>
  <c r="A79" i="4" s="1"/>
  <c r="A80" i="4" s="1"/>
  <c r="H136" i="6" l="1"/>
  <c r="H137" i="6"/>
  <c r="A8" i="6"/>
  <c r="A9" i="6" s="1"/>
  <c r="A10" i="6" s="1"/>
  <c r="J137" i="6" l="1"/>
  <c r="A11" i="6"/>
  <c r="A12" i="6" l="1"/>
  <c r="A13" i="6" s="1"/>
  <c r="A14" i="6" l="1"/>
  <c r="A15" i="6" l="1"/>
  <c r="A16" i="6" l="1"/>
  <c r="A17" i="6" s="1"/>
  <c r="A18" i="6" s="1"/>
  <c r="A19" i="6" s="1"/>
  <c r="A20" i="6" l="1"/>
  <c r="A21" i="6" s="1"/>
  <c r="A22" i="6" s="1"/>
  <c r="A23" i="6" s="1"/>
  <c r="A24" i="6" s="1"/>
  <c r="A25" i="6" s="1"/>
  <c r="A26" i="6" s="1"/>
  <c r="A27" i="6" s="1"/>
  <c r="A28" i="6" s="1"/>
  <c r="A29" i="6" l="1"/>
  <c r="A30" i="6" s="1"/>
  <c r="A31" i="6" s="1"/>
  <c r="A32" i="6" s="1"/>
  <c r="A33" i="6" s="1"/>
  <c r="A34" i="6" s="1"/>
  <c r="A35" i="6" s="1"/>
  <c r="A36" i="6" s="1"/>
  <c r="A37" i="6" s="1"/>
  <c r="A38" i="6" s="1"/>
  <c r="A39" i="6" s="1"/>
  <c r="A40" i="6" s="1"/>
  <c r="A41" i="6" s="1"/>
  <c r="A42" i="6" s="1"/>
  <c r="A43" i="6" s="1"/>
  <c r="A44" i="6" s="1"/>
  <c r="A45" i="6" s="1"/>
  <c r="A46" i="6" s="1"/>
  <c r="A47" i="6" l="1"/>
  <c r="A48" i="6" l="1"/>
  <c r="A49" i="6" l="1"/>
  <c r="A50" i="6" l="1"/>
  <c r="A51" i="6" s="1"/>
  <c r="A52" i="6" l="1"/>
  <c r="A53" i="6" s="1"/>
  <c r="A54" i="6" s="1"/>
  <c r="A55" i="6" s="1"/>
  <c r="A56" i="6" s="1"/>
  <c r="A57" i="6" s="1"/>
  <c r="A58" i="6" s="1"/>
  <c r="A59" i="6" s="1"/>
  <c r="A60" i="6" s="1"/>
  <c r="A61" i="6" s="1"/>
  <c r="A62" i="6" s="1"/>
  <c r="A63" i="6" s="1"/>
  <c r="A64" i="6" s="1"/>
  <c r="A65" i="6" s="1"/>
  <c r="A66" i="6" s="1"/>
  <c r="A67" i="6" s="1"/>
  <c r="A68" i="6" s="1"/>
  <c r="A69" i="6" s="1"/>
  <c r="A70" i="6" s="1"/>
  <c r="A71" i="6" s="1"/>
  <c r="A72" i="6" s="1"/>
  <c r="A73" i="6" s="1"/>
  <c r="A74" i="6" s="1"/>
  <c r="A75" i="6" s="1"/>
  <c r="A76" i="6" s="1"/>
  <c r="A77" i="6" s="1"/>
  <c r="A78" i="6" s="1"/>
  <c r="A79" i="6" s="1"/>
  <c r="A80" i="6" s="1"/>
  <c r="A81" i="6" s="1"/>
  <c r="A82" i="6" s="1"/>
  <c r="A83" i="6" s="1"/>
  <c r="A84" i="6" s="1"/>
  <c r="A85" i="6" s="1"/>
  <c r="A86" i="6" s="1"/>
  <c r="A87" i="6" s="1"/>
  <c r="A88" i="6" s="1"/>
  <c r="A89" i="6" s="1"/>
  <c r="A90" i="6" s="1"/>
  <c r="A91" i="6" s="1"/>
  <c r="A92" i="6" s="1"/>
  <c r="A93" i="6" s="1"/>
  <c r="A94" i="6" l="1"/>
  <c r="A95" i="6" s="1"/>
  <c r="A96" i="6" s="1"/>
  <c r="A97" i="6" s="1"/>
  <c r="A98" i="6" s="1"/>
  <c r="A99" i="6" s="1"/>
  <c r="A100" i="6" s="1"/>
  <c r="A101" i="6" s="1"/>
  <c r="A102" i="6" s="1"/>
  <c r="A103" i="6" s="1"/>
  <c r="A104" i="6" l="1"/>
  <c r="A105" i="6" l="1"/>
  <c r="A106" i="6" s="1"/>
  <c r="A107" i="6" l="1"/>
  <c r="A108" i="6" l="1"/>
  <c r="A109" i="6" l="1"/>
  <c r="A110" i="6" l="1"/>
  <c r="A111" i="6" l="1"/>
  <c r="A112" i="6" l="1"/>
  <c r="A113" i="6" l="1"/>
  <c r="A114" i="6" l="1"/>
  <c r="A115" i="6" l="1"/>
  <c r="A116" i="6" l="1"/>
  <c r="A117" i="6" l="1"/>
  <c r="A118" i="6" l="1"/>
  <c r="A119" i="6" l="1"/>
  <c r="A120" i="6" s="1"/>
  <c r="A121" i="6" s="1"/>
  <c r="A122" i="6" s="1"/>
  <c r="A123" i="6" s="1"/>
  <c r="A124" i="6" s="1"/>
  <c r="A125" i="6" s="1"/>
  <c r="A126" i="6" s="1"/>
  <c r="A127" i="6" s="1"/>
  <c r="A128" i="6" l="1"/>
  <c r="A129" i="6" l="1"/>
  <c r="A130" i="6" l="1"/>
  <c r="A131" i="6" l="1"/>
  <c r="A132" i="6" l="1"/>
  <c r="A133" i="6" l="1"/>
  <c r="A134" i="6" l="1"/>
  <c r="I7" i="6"/>
  <c r="J127" i="6"/>
  <c r="I28" i="6"/>
  <c r="J28" i="6" l="1"/>
  <c r="J19" i="6"/>
  <c r="J10" i="6"/>
  <c r="J47" i="6"/>
  <c r="J103" i="6"/>
  <c r="J106" i="6"/>
  <c r="J110" i="6"/>
  <c r="I116" i="6"/>
  <c r="I10" i="6"/>
  <c r="J116" i="6"/>
  <c r="I47" i="6"/>
  <c r="I106" i="6"/>
  <c r="I103" i="6"/>
  <c r="I110" i="6"/>
  <c r="J13" i="6"/>
  <c r="J136" i="6" s="1"/>
  <c r="I19" i="6"/>
  <c r="I127" i="6"/>
  <c r="I13" i="6"/>
  <c r="I136" i="6" l="1"/>
</calcChain>
</file>

<file path=xl/sharedStrings.xml><?xml version="1.0" encoding="utf-8"?>
<sst xmlns="http://schemas.openxmlformats.org/spreadsheetml/2006/main" count="713" uniqueCount="404">
  <si>
    <t>No</t>
  </si>
  <si>
    <t>Deskripsi</t>
  </si>
  <si>
    <t>Persiapan</t>
  </si>
  <si>
    <t>Pengurusan Visa</t>
  </si>
  <si>
    <t>Hotel</t>
  </si>
  <si>
    <t>Persiapan lampiran visa</t>
  </si>
  <si>
    <t>Asuransi kesehatan</t>
  </si>
  <si>
    <t>Pasport &amp; KTP</t>
  </si>
  <si>
    <t>Kartu Kuning vaksin meningitis</t>
  </si>
  <si>
    <t>Pemilihan RS/klinik</t>
  </si>
  <si>
    <t>Tiket pesawat</t>
  </si>
  <si>
    <t>Bukti booking hotel</t>
  </si>
  <si>
    <t>Dokumen data diri &amp; akomidasi</t>
  </si>
  <si>
    <t>Pemilihan travel umrah</t>
  </si>
  <si>
    <t xml:space="preserve">Penerbitan Visa </t>
  </si>
  <si>
    <t>Pendaftaran &amp; pembayaran</t>
  </si>
  <si>
    <t>Menunggu MOFA</t>
  </si>
  <si>
    <t>Penerbangan</t>
  </si>
  <si>
    <t>Transportasi lokal Saudi</t>
  </si>
  <si>
    <t>Pemilihan penerbangan Soeta-Jeddah-Soeta</t>
  </si>
  <si>
    <t>Download aplikasi taksi/grab</t>
  </si>
  <si>
    <t>Download aplikasi kereta cepat haramain</t>
  </si>
  <si>
    <t>Perlengkapan &amp; pendukung ibadah</t>
  </si>
  <si>
    <t>Persiapan travel bag &amp; tas dokumen harian</t>
  </si>
  <si>
    <t>Penyusunan Travel intenirary &amp; run-down selama di Madinah dan Makkah</t>
  </si>
  <si>
    <t>Keberangkatan</t>
  </si>
  <si>
    <t>Bogor-Soeta</t>
  </si>
  <si>
    <t>Sarapan</t>
  </si>
  <si>
    <t>Makan malam</t>
  </si>
  <si>
    <t>Istirahat</t>
  </si>
  <si>
    <t>Siskopatuh</t>
  </si>
  <si>
    <t>Pemilihan asuransi</t>
  </si>
  <si>
    <t>Pengurusan asuransi</t>
  </si>
  <si>
    <t>Run-down Umrah</t>
  </si>
  <si>
    <t>Kegiatan</t>
  </si>
  <si>
    <t>Durasi</t>
  </si>
  <si>
    <t>Mulai</t>
  </si>
  <si>
    <t>Selesai</t>
  </si>
  <si>
    <t>Check-in</t>
  </si>
  <si>
    <t>Madinah</t>
  </si>
  <si>
    <t>Bagasi Jeddah</t>
  </si>
  <si>
    <t xml:space="preserve">Makan siang &amp; menuju Masjid </t>
  </si>
  <si>
    <t>Zuhur</t>
  </si>
  <si>
    <t>ashar</t>
  </si>
  <si>
    <t>Magrib-isya</t>
  </si>
  <si>
    <t>Ke Masjid - Sholat sunat</t>
  </si>
  <si>
    <t xml:space="preserve">Subuh - Pengajian </t>
  </si>
  <si>
    <t>Ashar</t>
  </si>
  <si>
    <t>Hari -</t>
  </si>
  <si>
    <t xml:space="preserve">Check in &amp; wait </t>
  </si>
  <si>
    <t>Soeta - Bogor</t>
  </si>
  <si>
    <t>Masjidil Haram</t>
  </si>
  <si>
    <t>Makkah</t>
  </si>
  <si>
    <t xml:space="preserve">Makkah - Madinah </t>
  </si>
  <si>
    <t>Mekkah - Madinah</t>
  </si>
  <si>
    <t>Grab/Bolt/Careem</t>
  </si>
  <si>
    <t>Pemilihan Transportasi Hotel Makkah -Madinah</t>
  </si>
  <si>
    <t>HHR Train (app Haramain)</t>
  </si>
  <si>
    <t xml:space="preserve">Subuh </t>
  </si>
  <si>
    <t>Baca Quran, shalat sunat, I'tikaf</t>
  </si>
  <si>
    <t>Makan malam - ke Hotel</t>
  </si>
  <si>
    <t xml:space="preserve">Istirahat </t>
  </si>
  <si>
    <t>sekitaran masjid haram</t>
  </si>
  <si>
    <t>Download Aplikasi Raudhah (nusuk), Careem, dan HHR Train</t>
  </si>
  <si>
    <t>RS. Graha Medika Yasmin</t>
  </si>
  <si>
    <t>Q'ty</t>
  </si>
  <si>
    <t>Total Biaya</t>
  </si>
  <si>
    <t>Biaya</t>
  </si>
  <si>
    <t>Graha Medika Yasmin</t>
  </si>
  <si>
    <t>Saudia</t>
  </si>
  <si>
    <t>CGK-JED: Saudia
JED-CGK: Qatar Air</t>
  </si>
  <si>
    <t>Booking &amp; payment Soeta - Jeddah : Saudia</t>
  </si>
  <si>
    <t>Booking &amp; payment Jeddah-Soeta: Qatar Airways</t>
  </si>
  <si>
    <t>Ausransi Bagasi</t>
  </si>
  <si>
    <t>Booking &amp; payment Hotel Mekkah 1</t>
  </si>
  <si>
    <t>Booking &amp; payment Hotel Mekkah 2</t>
  </si>
  <si>
    <t>Booking &amp; payment Hotel Madinah</t>
  </si>
  <si>
    <t>HHR Train</t>
  </si>
  <si>
    <t>Pemilihan Transportasi Jeddah-Hotel Mekkah 1</t>
  </si>
  <si>
    <t>Pemilihan Transportasi Hotel Makkah 2 - Stasiun Haramain</t>
  </si>
  <si>
    <t xml:space="preserve">Pemilihan Transportasi Hotel Madinah - Sts Haramain </t>
  </si>
  <si>
    <t>Pemilihan Transportasi Sts Haramain - Hotel Madinah</t>
  </si>
  <si>
    <t>Pemilihan Transportasi Madinah-Jeddah</t>
  </si>
  <si>
    <t>Careem</t>
  </si>
  <si>
    <t>Stakeholder</t>
  </si>
  <si>
    <t>Progres</t>
  </si>
  <si>
    <t>1 SAR</t>
  </si>
  <si>
    <t>World Elite Hotel</t>
  </si>
  <si>
    <t>Pullman Zamzam</t>
  </si>
  <si>
    <t xml:space="preserve">Pemilihan Hotel Mekkah 1: 22 - 27 Juli </t>
  </si>
  <si>
    <t xml:space="preserve">Pemilihan Hotel Mekkah 2: 27 - 29 Juli </t>
  </si>
  <si>
    <t xml:space="preserve">Pemilihan Hotel Madinah : 29 Juli - 1 Aug </t>
  </si>
  <si>
    <t>Oleh-oleh</t>
  </si>
  <si>
    <t>Komunikasi</t>
  </si>
  <si>
    <t>RoaMax Hallo Umrah 10 GB</t>
  </si>
  <si>
    <t>Total Budget</t>
  </si>
  <si>
    <t>Target</t>
  </si>
  <si>
    <t>Astra Medika</t>
  </si>
  <si>
    <t>Qatar Airwais</t>
  </si>
  <si>
    <t>Booking Taksi Hotel Makkah 2: Pull Man - Stasiun Haramain</t>
  </si>
  <si>
    <t>Booking Taksi Sts Haramain - Hotel Madinah</t>
  </si>
  <si>
    <t xml:space="preserve">Booking Taksi Hotel Madinah - Sts Haramain </t>
  </si>
  <si>
    <t>Hotel: Wort Elite Hotel</t>
  </si>
  <si>
    <t>Sts Haramain Madinah - Hotel : ODST Madinah</t>
  </si>
  <si>
    <t>pakai Careem</t>
  </si>
  <si>
    <t xml:space="preserve">Ke Hotel istirahat </t>
  </si>
  <si>
    <t>Ke Masjid - Sholat Tahajud</t>
  </si>
  <si>
    <t xml:space="preserve">Subuh - Pengajian - </t>
  </si>
  <si>
    <t>Sts Haramain Madinah - Sts Haramain Jeddah</t>
  </si>
  <si>
    <t>Qatar Airways</t>
  </si>
  <si>
    <t>Madinah - Jeddah - Qatar</t>
  </si>
  <si>
    <t>Qatar - Jakarta</t>
  </si>
  <si>
    <t>Penerbangan Jeddah-Doha Qatar</t>
  </si>
  <si>
    <t>Penerbangan Qatar - Jakarta</t>
  </si>
  <si>
    <t>Transit Qatar</t>
  </si>
  <si>
    <t>Bagasi Jakarta</t>
  </si>
  <si>
    <t>Baju/gamis 5 stel</t>
  </si>
  <si>
    <t>Kain ihram 2 stel</t>
  </si>
  <si>
    <t>Legging 2 buah</t>
  </si>
  <si>
    <t>Kerudung/bergo 5 buah (warna disesuaikan dengan baju)</t>
  </si>
  <si>
    <t>Cadar (opsional)</t>
  </si>
  <si>
    <t xml:space="preserve">Daleman </t>
  </si>
  <si>
    <t>Koko dan celana/sarung 3 pasang (untuk shalat di masjid nabawi dan shalat di masjidil haram yang bukan area thawwaf)</t>
  </si>
  <si>
    <t>Alat mandi</t>
  </si>
  <si>
    <t>Alat makeup (tanpa wewangian) – umrah travel pack</t>
  </si>
  <si>
    <t>Hanger lipat 6 buah</t>
  </si>
  <si>
    <t>Charge hp</t>
  </si>
  <si>
    <t>Colokan travel adaptor 3 lubang/kaki</t>
  </si>
  <si>
    <t>Gunting kecil untuk tahallul</t>
  </si>
  <si>
    <t>Gunting kuku</t>
  </si>
  <si>
    <t>Kaos kaki laki laki &amp; perempuan @3 pasang (dianjurkan anti slip)</t>
  </si>
  <si>
    <t>Obat obatan (obat pusing, demam, mencret, koyo, hot in cream, sakit gigi, obat penunda haid)</t>
  </si>
  <si>
    <t>Daleman kerudung 2 buah</t>
  </si>
  <si>
    <t>Kaca mata anti uv</t>
  </si>
  <si>
    <t>Topi anti uv</t>
  </si>
  <si>
    <t>Handuk uk sedang (opsional)</t>
  </si>
  <si>
    <t>Baju tidur 3 stel (laki laki &amp; perempuan)</t>
  </si>
  <si>
    <t>Botol minum lipat</t>
  </si>
  <si>
    <t>Botol spray 100 ml 2 buah</t>
  </si>
  <si>
    <t>Tas sandal 2 buah</t>
  </si>
  <si>
    <t>Sandal jepit 2 buah</t>
  </si>
  <si>
    <t>Sajadah travelling 2 buah</t>
  </si>
  <si>
    <t>Tissue basah</t>
  </si>
  <si>
    <t>Tissue kering</t>
  </si>
  <si>
    <t>Tas dokumen / berkas</t>
  </si>
  <si>
    <t>Pembalut (opsional) karena harga pembalut mahal</t>
  </si>
  <si>
    <t>Sabun cuci baju sachet 1 renteng</t>
  </si>
  <si>
    <t>Tas ransel kecil / tas serut untuk ke masjid nabawi dan masjidil haram</t>
  </si>
  <si>
    <t>Quran dan tasbih</t>
  </si>
  <si>
    <t>Alat cukur kumis dan jenggot</t>
  </si>
  <si>
    <t>Sabuk kain ihram</t>
  </si>
  <si>
    <t>Makanan instan</t>
  </si>
  <si>
    <t>Rendang, kentang musthafa, sambal teri, sambal cumi, sambal cakalang, dendeng kering)</t>
  </si>
  <si>
    <t>Termos</t>
  </si>
  <si>
    <t>Beras (opsional)</t>
  </si>
  <si>
    <t>Rice cooker mini (opsional)</t>
  </si>
  <si>
    <t>Vitamin (wajib)</t>
  </si>
  <si>
    <t>Mukena travelling 1 buah</t>
  </si>
  <si>
    <t>Payung anti uv</t>
  </si>
  <si>
    <t>Lakban cokelat</t>
  </si>
  <si>
    <t>Setrika uap (opsional)</t>
  </si>
  <si>
    <t>Hand shock / manset 3 pasang (yang menutup jari dan yang menutup punggung tangan)</t>
  </si>
  <si>
    <t>Sttus</t>
  </si>
  <si>
    <t>tambahan booking worth elite hotel 1 night</t>
  </si>
  <si>
    <t>Taurus Ford (travel Ezkia)</t>
  </si>
  <si>
    <t>Pelaksanan Vaksin Mengintis dan Polio</t>
  </si>
  <si>
    <t>Total Actual</t>
  </si>
  <si>
    <t xml:space="preserve">Sub Total </t>
  </si>
  <si>
    <t>Sisa spend</t>
  </si>
  <si>
    <t>Tulip inn dar el rawafedh</t>
  </si>
  <si>
    <t>tulip inn daer el rawafedh</t>
  </si>
  <si>
    <t>world elite hotel</t>
  </si>
  <si>
    <t>Niat</t>
  </si>
  <si>
    <t>Umrah</t>
  </si>
  <si>
    <t>Aktivitas</t>
  </si>
  <si>
    <t>Berangkat</t>
  </si>
  <si>
    <t>Doa</t>
  </si>
  <si>
    <t>Doa wasiat</t>
  </si>
  <si>
    <t>Keluar rumah</t>
  </si>
  <si>
    <t>Ihram di miqad</t>
  </si>
  <si>
    <t>Lokasi</t>
  </si>
  <si>
    <t>Rumah</t>
  </si>
  <si>
    <t>Ya-lamlam - Pesawat</t>
  </si>
  <si>
    <t>Niat halangan</t>
  </si>
  <si>
    <t>Talbiah</t>
  </si>
  <si>
    <t xml:space="preserve">Umrah </t>
  </si>
  <si>
    <t>Masuk Masjid</t>
  </si>
  <si>
    <t>Hajar aswad, cium, usap, angkat tangan</t>
  </si>
  <si>
    <t>Rukun Yamani, usap</t>
  </si>
  <si>
    <t>Shalat Maqom ibrahim</t>
  </si>
  <si>
    <t>Menuju maqom ibrahim</t>
  </si>
  <si>
    <t>Tutup bahu kanan</t>
  </si>
  <si>
    <t>Shalat 2 rakaat Maqom ibrahim</t>
  </si>
  <si>
    <t>Rakaat 1 : Alkafirun
Rakaat 2: Al ikhlas</t>
  </si>
  <si>
    <t>Minum air zamzam</t>
  </si>
  <si>
    <t>Sa'i</t>
  </si>
  <si>
    <t>Bukit safa mengarah ka'bah</t>
  </si>
  <si>
    <t>Menuju Bukit Safa</t>
  </si>
  <si>
    <t>Bukit Marwa mengarah ka'bah</t>
  </si>
  <si>
    <t>Tahallul</t>
  </si>
  <si>
    <t>Penutup</t>
  </si>
  <si>
    <r>
      <rPr>
        <sz val="24"/>
        <color rgb="FF2C2F34"/>
        <rFont val="Calibri"/>
        <family val="2"/>
        <scheme val="minor"/>
      </rPr>
      <t>اللَّهُمَّ مَحِلِّي حَيْثُ حَبَسْتَنِي</t>
    </r>
    <r>
      <rPr>
        <sz val="20"/>
        <color rgb="FF2C2F34"/>
        <rFont val="Calibri"/>
        <family val="2"/>
        <scheme val="minor"/>
      </rPr>
      <t xml:space="preserve">
</t>
    </r>
    <r>
      <rPr>
        <sz val="12"/>
        <color rgb="FF2C2F34"/>
        <rFont val="Calibri"/>
        <family val="2"/>
        <scheme val="minor"/>
      </rPr>
      <t>Ya Allah, tempat tahallul di mana saja Engkau menahanku</t>
    </r>
  </si>
  <si>
    <r>
      <rPr>
        <sz val="24"/>
        <color theme="1"/>
        <rFont val="Calibri"/>
        <family val="2"/>
        <scheme val="minor"/>
      </rPr>
      <t>لَبَّيْكَ اللَّهُمَّ لَبَّيْكَ ، لَبَّيْكَ لَا شَرِيكَ لَك لَبَّيْكَ ، إنَّ الْحَمْدَ وَالنِّعْمَةَ لَك وَالْمُلْكَ لَا شَرِيكَ لَك</t>
    </r>
    <r>
      <rPr>
        <sz val="16"/>
        <color theme="1"/>
        <rFont val="Calibri"/>
        <family val="2"/>
        <scheme val="minor"/>
      </rPr>
      <t xml:space="preserve">
</t>
    </r>
    <r>
      <rPr>
        <sz val="12"/>
        <color theme="1"/>
        <rFont val="Calibri"/>
        <family val="2"/>
        <scheme val="minor"/>
      </rPr>
      <t>Aku menjawab panggilan-Mu ya Allah, aku menjawab panggilan-Mu, aku menjawab panggilan-Mu, tiada sekutu bagi-Mu,  aku menjawab panggilan-Mu. Sesungguhnya segala pujian, kenikmatan dan kekuasaan hanya milik-Mu, tiada sekutu bagi-Mu</t>
    </r>
    <r>
      <rPr>
        <sz val="16"/>
        <color theme="1"/>
        <rFont val="Calibri"/>
        <family val="2"/>
        <scheme val="minor"/>
      </rPr>
      <t>)</t>
    </r>
  </si>
  <si>
    <r>
      <rPr>
        <sz val="24"/>
        <color rgb="FF2C2F34"/>
        <rFont val="Calibri"/>
        <family val="2"/>
        <scheme val="minor"/>
      </rPr>
      <t>اللَّهُمَّ افْتَحْ لِى أَبْوَابَ رَحْمَتِكَ.</t>
    </r>
    <r>
      <rPr>
        <sz val="20"/>
        <color rgb="FF2C2F34"/>
        <rFont val="Calibri"/>
        <family val="2"/>
        <scheme val="minor"/>
      </rPr>
      <t xml:space="preserve">
</t>
    </r>
    <r>
      <rPr>
        <sz val="12"/>
        <color rgb="FF2C2F34"/>
        <rFont val="Calibri"/>
        <family val="2"/>
        <scheme val="minor"/>
      </rPr>
      <t>Ya Allah, bukakanlah untukku pintu-pintu rahmat-Mu</t>
    </r>
  </si>
  <si>
    <t>Melihat Ka'bah</t>
  </si>
  <si>
    <t>Dalam masjidil haram</t>
  </si>
  <si>
    <r>
      <rPr>
        <sz val="24"/>
        <color theme="1"/>
        <rFont val="Calibri"/>
        <family val="2"/>
        <scheme val="minor"/>
      </rPr>
      <t>رَبَّنَا آَتِنَا فِي الدُّنْيَا حَسَنَةً وَفِي الْآَخِرَةِ حَسَنَةً وَقِنَا عَذَابَ النَّارِ</t>
    </r>
    <r>
      <rPr>
        <sz val="20"/>
        <color theme="1"/>
        <rFont val="Calibri"/>
        <family val="2"/>
        <scheme val="minor"/>
      </rPr>
      <t xml:space="preserve">
</t>
    </r>
    <r>
      <rPr>
        <sz val="12"/>
        <color theme="1"/>
        <rFont val="Calibri"/>
        <family val="2"/>
        <scheme val="minor"/>
      </rPr>
      <t>Ya Rabb kami, karuniakanlah pada kami kebaikan di dunia dan kebaikan di akhirat serta selamatkanlah kami dari siksa neraka). (QS. Al Baqarah: 201</t>
    </r>
    <r>
      <rPr>
        <sz val="14"/>
        <color theme="1"/>
        <rFont val="Calibri"/>
        <family val="2"/>
        <scheme val="minor"/>
      </rPr>
      <t>)</t>
    </r>
  </si>
  <si>
    <r>
      <rPr>
        <sz val="24"/>
        <color theme="1"/>
        <rFont val="Calibri"/>
        <family val="2"/>
        <scheme val="minor"/>
      </rPr>
      <t>وَاتَّخِذُوا مِنْ مَقَامِ إِبْرَاهِيمَ مُصَلًّى</t>
    </r>
    <r>
      <rPr>
        <sz val="20"/>
        <color theme="1"/>
        <rFont val="Calibri"/>
        <family val="2"/>
        <scheme val="minor"/>
      </rPr>
      <t xml:space="preserve">
</t>
    </r>
    <r>
      <rPr>
        <sz val="12"/>
        <color theme="1"/>
        <rFont val="Calibri"/>
        <family val="2"/>
        <scheme val="minor"/>
      </rPr>
      <t>Dan jadikanlah sebahagian maqam Ibrahim tempat shalat) (QS. Al Baqarah: 125)</t>
    </r>
  </si>
  <si>
    <r>
      <t xml:space="preserve">بِسْمِ اللهِ تَوَكَّلْتُ عَلَى اللَّهِ لَاحَوْلَ وَلَا قُوَّةَ الا بالله
</t>
    </r>
    <r>
      <rPr>
        <sz val="12"/>
        <color theme="1"/>
        <rFont val="Calibri"/>
        <family val="2"/>
        <scheme val="minor"/>
      </rPr>
      <t xml:space="preserve">Dengan nama Allah aku bertawakal kepada Allah tiada daya untuk memperoleh manfaat dan tiada pula kuasa untuk menolak mudarat melainkan dengan pertolongan Allah". (HR Abu Daud dan Tirmizi)
</t>
    </r>
  </si>
  <si>
    <r>
      <rPr>
        <sz val="24"/>
        <color theme="1"/>
        <rFont val="Calibri"/>
        <family val="2"/>
        <scheme val="minor"/>
      </rPr>
      <t xml:space="preserve">أَسْتَوْدِعُكَ اللَّهَ الَّذِى لاَ تَضِيعُ وَدَائِعُهُ
</t>
    </r>
    <r>
      <rPr>
        <sz val="12"/>
        <color theme="1"/>
        <rFont val="Calibri"/>
        <family val="2"/>
        <scheme val="minor"/>
      </rPr>
      <t>Aku menitipkan kalian pada Allah yang tidak mungkin menyia-nyiakan titipannya</t>
    </r>
  </si>
  <si>
    <r>
      <rPr>
        <sz val="24"/>
        <color rgb="FF2C2F34"/>
        <rFont val="Calibri"/>
        <family val="2"/>
        <scheme val="minor"/>
      </rPr>
      <t>اللَّهُمَّ أَنْتَ السَّلاَمُ وَمِنْكَ السَّلاَمُ فَحَيِّنَا رَبَّنَا بِالسَّلاَمِ</t>
    </r>
    <r>
      <rPr>
        <sz val="20"/>
        <color rgb="FF2C2F34"/>
        <rFont val="Calibri"/>
        <family val="2"/>
        <scheme val="minor"/>
      </rPr>
      <t xml:space="preserve">
</t>
    </r>
    <r>
      <rPr>
        <sz val="12"/>
        <color rgb="FF2C2F34"/>
        <rFont val="Calibri"/>
        <family val="2"/>
        <scheme val="minor"/>
      </rPr>
      <t>Ya Allah, Engkau adalah Maha Selamat, dan dari Mu-lah segala keselamatan, maka hidupkanlah kami ‘Wahai Rabb kami’ dengan penuh keselamatan</t>
    </r>
  </si>
  <si>
    <r>
      <rPr>
        <sz val="24"/>
        <color theme="1"/>
        <rFont val="Calibri"/>
        <family val="2"/>
        <scheme val="minor"/>
      </rPr>
      <t>بِسْمِ اللهِ اَللهُ أَكْبَرُ</t>
    </r>
    <r>
      <rPr>
        <sz val="12"/>
        <color theme="1"/>
        <rFont val="Calibri"/>
        <family val="2"/>
        <scheme val="minor"/>
      </rPr>
      <t xml:space="preserve">
Dengan menyebut nama Allah, Allah yang maha besar</t>
    </r>
  </si>
  <si>
    <t>Bukit Safa</t>
  </si>
  <si>
    <r>
      <rPr>
        <sz val="24"/>
        <color rgb="FF2C2F34"/>
        <rFont val="Calibri"/>
        <family val="2"/>
        <scheme val="minor"/>
      </rPr>
      <t>إِنَّ الصَّفَا وَالْمَرْوَةَ مِنْ شَعَائِرِ اللَّهِ</t>
    </r>
    <r>
      <rPr>
        <sz val="20"/>
        <color rgb="FF2C2F34"/>
        <rFont val="Calibri"/>
        <family val="2"/>
        <scheme val="minor"/>
      </rPr>
      <t xml:space="preserve">
</t>
    </r>
    <r>
      <rPr>
        <sz val="12"/>
        <color rgb="FF2C2F34"/>
        <rFont val="Calibri"/>
        <family val="2"/>
        <scheme val="minor"/>
      </rPr>
      <t>Sesungguhnya Shafa dan Marwah termasuk syi’ar-syi’ar Allah</t>
    </r>
    <r>
      <rPr>
        <sz val="20"/>
        <color rgb="FF2C2F34"/>
        <rFont val="Calibri"/>
        <family val="2"/>
        <scheme val="minor"/>
      </rPr>
      <t xml:space="preserve">
</t>
    </r>
    <r>
      <rPr>
        <sz val="24"/>
        <color rgb="FF2C2F34"/>
        <rFont val="Calibri"/>
        <family val="2"/>
        <scheme val="minor"/>
      </rPr>
      <t xml:space="preserve">أَبْدَأُ بِمَا بَدَأَ اللَّهُ بِهِ
</t>
    </r>
    <r>
      <rPr>
        <sz val="12"/>
        <color rgb="FF2C2F34"/>
        <rFont val="Calibri"/>
        <family val="2"/>
        <scheme val="minor"/>
      </rPr>
      <t>Aku memulai dengan apa yang Allah memulai darinya.</t>
    </r>
  </si>
  <si>
    <t>Keluar Masjid</t>
  </si>
  <si>
    <t>Masjidil Haram, Gate ?</t>
  </si>
  <si>
    <t>Jeddah - Hotel Makkah 1</t>
  </si>
  <si>
    <t>Taxi Taurus Ford</t>
  </si>
  <si>
    <t>Titip Barang di hotel Makkah 1</t>
  </si>
  <si>
    <t>Thawaf &amp; Sa'I (rukun umroh wajib)</t>
  </si>
  <si>
    <t>Tanggal/Remark</t>
  </si>
  <si>
    <t>Masjidil Haram Magrib dan isya</t>
  </si>
  <si>
    <t>Sarapan, Istirahat dan keperluan pribadi di Hotel</t>
  </si>
  <si>
    <t>Sarapan,Istirahat dan keperluan pribadi di Hotel</t>
  </si>
  <si>
    <t>Menuju Masjidil Haram, Shalat Jumat</t>
  </si>
  <si>
    <t>Zuhur + Tawaf</t>
  </si>
  <si>
    <t>ashar + Tawaf</t>
  </si>
  <si>
    <t>Check Out Hotel Makkah 1</t>
  </si>
  <si>
    <t>Hotel: Pullman Zamzam Tower</t>
  </si>
  <si>
    <t>Hotel : Tulip Inn Al Dar Rawafed</t>
  </si>
  <si>
    <t>Zuhur Masjid Nabawi &amp; Raudah</t>
  </si>
  <si>
    <t>Makan siang, Baca Quran, shalat sunat, I'tikaf</t>
  </si>
  <si>
    <t>Makan malam &amp; packing</t>
  </si>
  <si>
    <t>Check Out Hotel Madinah</t>
  </si>
  <si>
    <t>Sarapan &amp; siap-siap</t>
  </si>
  <si>
    <t>Hotel to Stasiun Haramain &amp; check in</t>
  </si>
  <si>
    <t>Subuh + duha</t>
  </si>
  <si>
    <t>Jum'atan di Bandara Jeddah</t>
  </si>
  <si>
    <t>Bandara KAA Jeddah</t>
  </si>
  <si>
    <t>Makan siang</t>
  </si>
  <si>
    <t>Bebas bandara KAA</t>
  </si>
  <si>
    <t>Booking Kereta Cepat Makkah -Madinah - Makkah (160 SAR/org)</t>
  </si>
  <si>
    <t>Booking Kereta Cepat Makkah - Jeddah (150 SAR/org)</t>
  </si>
  <si>
    <t>PT. Sultan Reihan Utama
ust. Lalu Reza Alvian
No Hp. 081381036465</t>
  </si>
  <si>
    <t>Lalu Reza Alvian
BSI Rek. 3301011988</t>
  </si>
  <si>
    <t>Print semua dokumen</t>
  </si>
  <si>
    <t>Kartu vaksin meningitis &amp; Polio</t>
  </si>
  <si>
    <t>Print Tiket penerbangan</t>
  </si>
  <si>
    <t>Print Bukti booking /Konfirmasi Booking Hotel</t>
  </si>
  <si>
    <t xml:space="preserve">Visa </t>
  </si>
  <si>
    <t>Buku nikah</t>
  </si>
  <si>
    <t>Rukun yamani ke Hajar Aswad</t>
  </si>
  <si>
    <t>Mulai Putaran di Hajar aswad</t>
  </si>
  <si>
    <t>Usap rukun yamani</t>
  </si>
  <si>
    <r>
      <rPr>
        <sz val="24"/>
        <color theme="1"/>
        <rFont val="Calibri"/>
        <family val="2"/>
        <scheme val="minor"/>
      </rPr>
      <t>اللَّهُمَّ إِنِّي أَسْأَلُكَ مِنْ فَضْلِكَ</t>
    </r>
    <r>
      <rPr>
        <sz val="20"/>
        <color theme="1"/>
        <rFont val="Calibri"/>
        <family val="2"/>
        <scheme val="minor"/>
      </rPr>
      <t xml:space="preserve">
</t>
    </r>
    <r>
      <rPr>
        <sz val="12"/>
        <color theme="1"/>
        <rFont val="Calibri"/>
        <family val="2"/>
        <scheme val="minor"/>
      </rPr>
      <t>Ya Allah, sesungguhnya aku memohon fadilah (karunia) kepada-Mu</t>
    </r>
    <r>
      <rPr>
        <sz val="20"/>
        <color theme="1"/>
        <rFont val="Calibri"/>
        <family val="2"/>
        <scheme val="minor"/>
      </rPr>
      <t>.</t>
    </r>
  </si>
  <si>
    <r>
      <rPr>
        <sz val="24"/>
        <color theme="1"/>
        <rFont val="Calibri"/>
        <family val="2"/>
        <scheme val="minor"/>
      </rPr>
      <t xml:space="preserve">اللهُ أَكْبَرُ اللهُ أَكْبَرُ اللهُ أَكْبَرُ  (3x)
لاَ إِلَهَ إِلاَّ اللَّهُ وَحْدَهُ لاَ شَرِيكَ لَهُ لَهُ الْمُلْكُ وَلَهُ الْحَمْدُ يُحْيِى وَيُمِيتُ وَهُوَ عَلَى كُلِّ شَىْءٍ قَدِيرٌ
لاَ إِلَهَ إِلاَّ اللَّهُ وَحْدَهُ أَنْجَزَ وَعْدَهُ وَنَصَرَ عَبْدَهُ وَهَزَمَ الأَحْزَابَ وَحْدَهُ
</t>
    </r>
    <r>
      <rPr>
        <sz val="12"/>
        <color theme="1"/>
        <rFont val="Calibri"/>
        <family val="2"/>
        <scheme val="minor"/>
      </rPr>
      <t xml:space="preserve">Tiada sesembahan yang berhak disembah kecuali hanya Allah semata, tidak ada sekutu bagi-Nya. Milik-Nya lah segala kerajaan dan segala pujian untuk-Nya. Dia yang menghidupkan dan yang mematikan. Dia Mahakuasa atas segala sesuatu.
Tiada sesembahan yang berhak disembah kecuali hanya Allah semata. Dialah yang telah melaksanakan janji-Nya, menolong hamba-Nya dan mengalahkan tentara sekutu dengan sendirian
</t>
    </r>
    <r>
      <rPr>
        <sz val="14"/>
        <color theme="1"/>
        <rFont val="Calibri"/>
        <family val="2"/>
        <scheme val="minor"/>
      </rPr>
      <t>"doa Pribadi"</t>
    </r>
  </si>
  <si>
    <r>
      <rPr>
        <sz val="24"/>
        <color theme="1"/>
        <rFont val="Calibri"/>
        <family val="2"/>
        <scheme val="minor"/>
      </rPr>
      <t xml:space="preserve">اللَّهُمَّ إِنِّي أَسْأَلُكَ عِلْمًا نَافِعًا وَرِزْقًا وَاسِعًا وَشِفَاءٌ مِنْ كُلِّ دَاءٍ
</t>
    </r>
    <r>
      <rPr>
        <sz val="12"/>
        <color theme="1"/>
        <rFont val="Calibri"/>
        <family val="2"/>
        <scheme val="minor"/>
      </rPr>
      <t xml:space="preserve">Ya Allah sesungguhnya aku mohon kepada Mu ilmu yang bermanfaat, rezeki yang luas, dan kesembuhan dari tiap penyakit 
</t>
    </r>
  </si>
  <si>
    <r>
      <rPr>
        <sz val="24"/>
        <color theme="1"/>
        <rFont val="Calibri"/>
        <family val="2"/>
        <scheme val="minor"/>
      </rPr>
      <t>اللَّهُمَّ اغْفِرْ وَارْحَمْ وَأَنْتَ الْأَعَزُّ الْأَكْرَمُ</t>
    </r>
    <r>
      <rPr>
        <sz val="12"/>
        <color theme="1"/>
        <rFont val="Calibri"/>
        <family val="2"/>
        <scheme val="minor"/>
      </rPr>
      <t xml:space="preserve">
Ya Allah, ampunilah dan rahmatilah aku, sesungguhnya Engkau adalah Dzat Yang Maha Kuasa dan Maha Mulia.
</t>
    </r>
  </si>
  <si>
    <t>Putaran 1</t>
  </si>
  <si>
    <t>Putaran 2</t>
  </si>
  <si>
    <t>Putaran 3</t>
  </si>
  <si>
    <t>Putaran 4</t>
  </si>
  <si>
    <t>Putaran 5</t>
  </si>
  <si>
    <t>Putaran 6</t>
  </si>
  <si>
    <t>Putaran 7</t>
  </si>
  <si>
    <t>Doa Lari-lari kecil Safa-Marwa diantara lampu hijau</t>
  </si>
  <si>
    <r>
      <t xml:space="preserve">Doa bebas bukit </t>
    </r>
    <r>
      <rPr>
        <b/>
        <sz val="12"/>
        <color rgb="FFFF0000"/>
        <rFont val="Calibri"/>
        <family val="2"/>
        <scheme val="minor"/>
      </rPr>
      <t>Safa 1</t>
    </r>
  </si>
  <si>
    <r>
      <t xml:space="preserve">Doa bebas bukit </t>
    </r>
    <r>
      <rPr>
        <b/>
        <sz val="12"/>
        <color theme="1"/>
        <rFont val="Calibri"/>
        <family val="2"/>
        <scheme val="minor"/>
      </rPr>
      <t>Marwa 1</t>
    </r>
  </si>
  <si>
    <t>Doa Lari-lari kecil Marwa-Safa diantara lampu hijau</t>
  </si>
  <si>
    <t>Takbir bukit safa 1</t>
  </si>
  <si>
    <t>Takbir  bukit Marwa 1</t>
  </si>
  <si>
    <t>Takbir bukit safa 2</t>
  </si>
  <si>
    <r>
      <t xml:space="preserve">Doa bebas bukit </t>
    </r>
    <r>
      <rPr>
        <b/>
        <sz val="12"/>
        <color theme="1"/>
        <rFont val="Calibri"/>
        <family val="2"/>
        <scheme val="minor"/>
      </rPr>
      <t>Safa 2</t>
    </r>
  </si>
  <si>
    <t>Takbir  bukit Marwa 2</t>
  </si>
  <si>
    <r>
      <t xml:space="preserve">Doa bebas bukit </t>
    </r>
    <r>
      <rPr>
        <b/>
        <sz val="12"/>
        <color theme="1"/>
        <rFont val="Calibri"/>
        <family val="2"/>
        <scheme val="minor"/>
      </rPr>
      <t>Marwa 2</t>
    </r>
  </si>
  <si>
    <t>Takbir bukit safa 3</t>
  </si>
  <si>
    <t>Takbir  bukit Marwa 3</t>
  </si>
  <si>
    <r>
      <t xml:space="preserve">Doa bebas bukit </t>
    </r>
    <r>
      <rPr>
        <b/>
        <sz val="12"/>
        <color theme="1"/>
        <rFont val="Calibri"/>
        <family val="2"/>
        <scheme val="minor"/>
      </rPr>
      <t>Safa 3</t>
    </r>
  </si>
  <si>
    <r>
      <t xml:space="preserve">Doa bebas bukit </t>
    </r>
    <r>
      <rPr>
        <b/>
        <sz val="12"/>
        <color theme="1"/>
        <rFont val="Calibri"/>
        <family val="2"/>
        <scheme val="minor"/>
      </rPr>
      <t>Marwa 3</t>
    </r>
  </si>
  <si>
    <r>
      <t xml:space="preserve">Doa bebas bukit </t>
    </r>
    <r>
      <rPr>
        <b/>
        <sz val="12"/>
        <color theme="1"/>
        <rFont val="Calibri"/>
        <family val="2"/>
        <scheme val="minor"/>
      </rPr>
      <t>Safa 4</t>
    </r>
  </si>
  <si>
    <t>Takbir bukit safa 4</t>
  </si>
  <si>
    <t>Takbir  bukit Marwa 4</t>
  </si>
  <si>
    <r>
      <t xml:space="preserve">Doa bebas bukit </t>
    </r>
    <r>
      <rPr>
        <b/>
        <sz val="12"/>
        <color rgb="FFFF0000"/>
        <rFont val="Calibri"/>
        <family val="2"/>
        <scheme val="minor"/>
      </rPr>
      <t>Marwa 4</t>
    </r>
  </si>
  <si>
    <r>
      <t>Safa-</t>
    </r>
    <r>
      <rPr>
        <b/>
        <sz val="12"/>
        <color theme="1"/>
        <rFont val="Calibri"/>
        <family val="2"/>
        <scheme val="minor"/>
      </rPr>
      <t>Marwa 1</t>
    </r>
  </si>
  <si>
    <r>
      <t>Marwa-</t>
    </r>
    <r>
      <rPr>
        <b/>
        <sz val="12"/>
        <color theme="1"/>
        <rFont val="Calibri"/>
        <family val="2"/>
        <scheme val="minor"/>
      </rPr>
      <t>Safa 2</t>
    </r>
  </si>
  <si>
    <r>
      <t>Safa-</t>
    </r>
    <r>
      <rPr>
        <b/>
        <sz val="12"/>
        <color theme="1"/>
        <rFont val="Calibri"/>
        <family val="2"/>
        <scheme val="minor"/>
      </rPr>
      <t>Marwa 3</t>
    </r>
  </si>
  <si>
    <r>
      <t>Marwa-</t>
    </r>
    <r>
      <rPr>
        <b/>
        <sz val="12"/>
        <color theme="1"/>
        <rFont val="Calibri"/>
        <family val="2"/>
        <scheme val="minor"/>
      </rPr>
      <t>Safa 4</t>
    </r>
  </si>
  <si>
    <r>
      <t>Safa-</t>
    </r>
    <r>
      <rPr>
        <b/>
        <sz val="12"/>
        <color theme="1"/>
        <rFont val="Calibri"/>
        <family val="2"/>
        <scheme val="minor"/>
      </rPr>
      <t>Marwa 5</t>
    </r>
  </si>
  <si>
    <r>
      <t>Marwa-</t>
    </r>
    <r>
      <rPr>
        <b/>
        <sz val="12"/>
        <color theme="1"/>
        <rFont val="Calibri"/>
        <family val="2"/>
        <scheme val="minor"/>
      </rPr>
      <t>Safa</t>
    </r>
    <r>
      <rPr>
        <sz val="12"/>
        <color theme="1"/>
        <rFont val="Calibri"/>
        <family val="2"/>
        <scheme val="minor"/>
      </rPr>
      <t xml:space="preserve"> </t>
    </r>
    <r>
      <rPr>
        <b/>
        <sz val="12"/>
        <color theme="1"/>
        <rFont val="Calibri"/>
        <family val="2"/>
        <scheme val="minor"/>
      </rPr>
      <t>6</t>
    </r>
  </si>
  <si>
    <r>
      <t>Safa-</t>
    </r>
    <r>
      <rPr>
        <b/>
        <sz val="12"/>
        <color theme="1"/>
        <rFont val="Calibri"/>
        <family val="2"/>
        <scheme val="minor"/>
      </rPr>
      <t>Marwa 7</t>
    </r>
  </si>
  <si>
    <t>Taxi Hotel 2: Pullman - stasiun haramain</t>
  </si>
  <si>
    <t>Hajar-aswad - rukun Yamani, lari-lari kecil</t>
  </si>
  <si>
    <t>Hajar-aswad - rukun Yamani, jalan biasa</t>
  </si>
  <si>
    <r>
      <rPr>
        <sz val="24"/>
        <color rgb="FF2C2F34"/>
        <rFont val="Calibri"/>
        <family val="2"/>
        <scheme val="minor"/>
      </rPr>
      <t>لَبَّيْكَاللَّهُمَّ عُمْرَةً</t>
    </r>
    <r>
      <rPr>
        <sz val="16"/>
        <color rgb="FF2C2F34"/>
        <rFont val="Calibri"/>
        <family val="2"/>
        <scheme val="minor"/>
      </rPr>
      <t xml:space="preserve">
</t>
    </r>
    <r>
      <rPr>
        <sz val="12"/>
        <color rgb="FF2C2F34"/>
        <rFont val="Calibri"/>
        <family val="2"/>
        <scheme val="minor"/>
      </rPr>
      <t>aku memenuhi panggilan-Mu untuk menunaikan ibadah umrah</t>
    </r>
  </si>
  <si>
    <t>Gate: king Fahd 79/King Abudl Azis</t>
  </si>
  <si>
    <t>Masjidil Haram, Gate: King Abdul Azis, buka bahu kanan</t>
  </si>
  <si>
    <t>Kartu Jamaah Siskopatuh</t>
  </si>
  <si>
    <t>Power Bank 10rb W</t>
  </si>
  <si>
    <t>Untuk yang tinggal</t>
  </si>
  <si>
    <t>Gojek uni</t>
  </si>
  <si>
    <t>Gojek adek</t>
  </si>
  <si>
    <t>Gojek abg</t>
  </si>
  <si>
    <t>Belanja uni</t>
  </si>
  <si>
    <t>Belanja adek</t>
  </si>
  <si>
    <t xml:space="preserve"> Belanja abg</t>
  </si>
  <si>
    <t xml:space="preserve"> Belanja dapur</t>
  </si>
  <si>
    <t>Tiket HHR Makkah madinah</t>
  </si>
  <si>
    <t>Tiket HHR Madinah-Jeddah</t>
  </si>
  <si>
    <t>Blue bird Bogor - Soeta</t>
  </si>
  <si>
    <t>Blue bird  Soeta-Bogor</t>
  </si>
  <si>
    <t>Bluebird</t>
  </si>
  <si>
    <t xml:space="preserve">ashar, magrib isya, menunggu check-in </t>
  </si>
  <si>
    <t>Waiting dan boarding</t>
  </si>
  <si>
    <t>check in hotel-zuhur</t>
  </si>
  <si>
    <t xml:space="preserve">Beres-beres persiapan ashar </t>
  </si>
  <si>
    <t>Menuju Masjidil Haram ashar +tawaf ,pulang ke hotel</t>
  </si>
  <si>
    <t xml:space="preserve">persiapan subuh </t>
  </si>
  <si>
    <t>menuju masjid, subuh</t>
  </si>
  <si>
    <t>shalat mayyit+ Tawaf</t>
  </si>
  <si>
    <t>menuju Masjid +tawaf</t>
  </si>
  <si>
    <t>Pulang hotel makan siang</t>
  </si>
  <si>
    <t xml:space="preserve">ashar + Tawaf Ka'bah </t>
  </si>
  <si>
    <t>Magrib, shalat sunat (kebelet WC)</t>
  </si>
  <si>
    <t>isya</t>
  </si>
  <si>
    <t>persiapan, Ke Masjid - Sholat sunat</t>
  </si>
  <si>
    <t>Subuh+shalat mayyit</t>
  </si>
  <si>
    <t xml:space="preserve"> Tawaf</t>
  </si>
  <si>
    <t xml:space="preserve">Zuhur + shalat jenazah </t>
  </si>
  <si>
    <t>Tawaf, baca tafsir</t>
  </si>
  <si>
    <t xml:space="preserve">Subuh + shalat jenazah </t>
  </si>
  <si>
    <t>cek Pullman dan menuju stasiun Haramain cek tiket</t>
  </si>
  <si>
    <t>stasiun Haramain-masjid</t>
  </si>
  <si>
    <t>kembali ke hotel, persiapan magrib isha</t>
  </si>
  <si>
    <t>Magrib+tawaf +isya</t>
  </si>
  <si>
    <t>Baca Qur'an+Zuhur+tawaf</t>
  </si>
  <si>
    <t>kembali ke hotel persiapan ashar</t>
  </si>
  <si>
    <t>Subuh + tawaf</t>
  </si>
  <si>
    <t>Tawaf + menunggu ashar</t>
  </si>
  <si>
    <t>ashar, pulang ke hotel persiapan magrib, isha</t>
  </si>
  <si>
    <t>menuju masjid, Baca Quran dan tafsir, shalat sunat</t>
  </si>
  <si>
    <t>Magrib + Tawaf</t>
  </si>
  <si>
    <t>isha, makan malam</t>
  </si>
  <si>
    <t>menuju Masjid +shalat sunnat+baca quran</t>
  </si>
  <si>
    <t xml:space="preserve">Pulang ke hotel, siap-siap Magrib, menuju masjid
</t>
  </si>
  <si>
    <t>Magrib, baca Qur'an, shalat Sunnah menunggu isha</t>
  </si>
  <si>
    <t>isha</t>
  </si>
  <si>
    <t xml:space="preserve">makan Malam, Istirahat </t>
  </si>
  <si>
    <t>Subuh - Tawaf</t>
  </si>
  <si>
    <t>Menuju Masjid , baca Qur'an menunggu zuhur</t>
  </si>
  <si>
    <t>makan siang, menuju masjid ashar</t>
  </si>
  <si>
    <t>Menuju Hotel Makkah 2, check in, persiapan zuhur</t>
  </si>
  <si>
    <t>kembali ke hotel, persiapan ashar , menuju masjid, menunggu ashar</t>
  </si>
  <si>
    <t>Ashar, kembali ke hotel persiapan magrib</t>
  </si>
  <si>
    <t>G 91</t>
  </si>
  <si>
    <t>Masjidil Haram, G91</t>
  </si>
  <si>
    <t>Ke Hotel persiapan magrib, ke masjid kembali</t>
  </si>
  <si>
    <t>Ke Masjid - Sholat sunat, baca quran</t>
  </si>
  <si>
    <t>Magrib + halaqoh hadis+isya</t>
  </si>
  <si>
    <t>G 84 rooftop</t>
  </si>
  <si>
    <t>isya : g 84 lantai 2</t>
  </si>
  <si>
    <t>gate : king abdul azis</t>
  </si>
  <si>
    <t>Booking Taksi Hotel Makkah 2: Pull Man - Stasiun Haramain (percobaan) taxi 50  SAR, bus 16 Sar</t>
  </si>
  <si>
    <t xml:space="preserve">Zuhur </t>
  </si>
  <si>
    <t>King Abdulaziz Gate</t>
  </si>
  <si>
    <t>gate 91</t>
  </si>
  <si>
    <t>gate 84</t>
  </si>
  <si>
    <t>Baca Quran, shalat sunat</t>
  </si>
  <si>
    <t>ashar+shalat sunnah</t>
  </si>
  <si>
    <t xml:space="preserve">Kembali ke hotel persiapan magrib-isha
</t>
  </si>
  <si>
    <t>Magrib-isya+tawaf wadha</t>
  </si>
  <si>
    <t>kembali ke hotel, Persiapan dan check out hotel</t>
  </si>
  <si>
    <t xml:space="preserve">packing dan Istirahat </t>
  </si>
  <si>
    <t>Taxi Ijarah</t>
  </si>
  <si>
    <t>Check in haramain, dan menunggu</t>
  </si>
  <si>
    <t>Cek in Hotel Madinah + Zuhur + Makan Siang, persiapan ashar</t>
  </si>
  <si>
    <t>menuju masjid, Baca Quran, shalat sunat</t>
  </si>
  <si>
    <t>Ashar + shalat sunnah</t>
  </si>
  <si>
    <t>kembali ke hotel persiapan magrib+isha</t>
  </si>
  <si>
    <t>magrib, Isya Masjid Nabawi</t>
  </si>
  <si>
    <t>gate 79</t>
  </si>
  <si>
    <t>Makan di Makkah</t>
  </si>
  <si>
    <t>transport lokal jalan2</t>
  </si>
  <si>
    <t>Makan di Madinah</t>
  </si>
  <si>
    <t>Oleh-oleh (zamzam)</t>
  </si>
  <si>
    <t xml:space="preserve">Jeddah airport </t>
  </si>
  <si>
    <t>transport lokal jalan masjid quba</t>
  </si>
  <si>
    <t>Makan di Jeddah</t>
  </si>
  <si>
    <t>Existing</t>
  </si>
  <si>
    <r>
      <rPr>
        <sz val="24"/>
        <color theme="1"/>
        <rFont val="Calibri"/>
        <family val="2"/>
        <scheme val="minor"/>
      </rPr>
      <t>اَسْتَغْفِرُ اللهَ الْعَظِيْمَ</t>
    </r>
    <r>
      <rPr>
        <sz val="12"/>
        <color theme="1"/>
        <rFont val="Calibri"/>
        <family val="2"/>
        <scheme val="minor"/>
      </rPr>
      <t xml:space="preserve">
Aku memohon ampun kepada Allah Yang Maha Agung
</t>
    </r>
    <r>
      <rPr>
        <b/>
        <sz val="12"/>
        <color theme="1"/>
        <rFont val="Calibri"/>
        <family val="2"/>
        <scheme val="minor"/>
      </rPr>
      <t xml:space="preserve">"Doa Pribadi "
.........................
</t>
    </r>
    <r>
      <rPr>
        <sz val="12"/>
        <color theme="1"/>
        <rFont val="Calibri"/>
        <family val="2"/>
        <scheme val="minor"/>
      </rPr>
      <t xml:space="preserve">
</t>
    </r>
    <r>
      <rPr>
        <sz val="24"/>
        <color theme="1"/>
        <rFont val="Calibri"/>
        <family val="2"/>
        <scheme val="minor"/>
      </rPr>
      <t>سُبْحَانَ اللَّهِ وَالْحَمْدُ لِلَّهِ وَلاَ إِلَهَ إِلاَّ اللَّهُ وَاللَّهُ أَكْبَرُ</t>
    </r>
    <r>
      <rPr>
        <sz val="12"/>
        <color theme="1"/>
        <rFont val="Calibri"/>
        <family val="2"/>
        <scheme val="minor"/>
      </rPr>
      <t xml:space="preserve">
Maha Suci Allah, segala puji bagi Allah, tiada sesembahan yang berhak disembah selain Allah, dan Allah Maha Besar
</t>
    </r>
    <r>
      <rPr>
        <sz val="24"/>
        <color theme="1"/>
        <rFont val="Calibri"/>
        <family val="2"/>
        <scheme val="minor"/>
      </rPr>
      <t>وَلَا حَوْلَ وَلَا قُوَّةَ إِلَّا بِاللهِ</t>
    </r>
    <r>
      <rPr>
        <sz val="12"/>
        <color theme="1"/>
        <rFont val="Calibri"/>
        <family val="2"/>
        <scheme val="minor"/>
      </rPr>
      <t xml:space="preserve">
Tiada daya dan upaya kecuali dengan kekuatan Allah
</t>
    </r>
    <r>
      <rPr>
        <sz val="24"/>
        <color theme="1"/>
        <rFont val="Calibri"/>
        <family val="2"/>
        <scheme val="minor"/>
      </rPr>
      <t xml:space="preserve">سُبْحَانَ اللَّهِ وَبِحَمْدِهِ سُبْحَانَ اللَّهِ الْعَظِيمِ
</t>
    </r>
    <r>
      <rPr>
        <sz val="12"/>
        <color theme="1"/>
        <rFont val="Calibri"/>
        <family val="2"/>
        <scheme val="minor"/>
      </rPr>
      <t xml:space="preserve">Maha Suci Allah, segala puji bagi-Nya, Maha Suci Allah yang Maha Agung
</t>
    </r>
  </si>
  <si>
    <r>
      <rPr>
        <sz val="24"/>
        <color theme="1"/>
        <rFont val="Calibri"/>
        <family val="2"/>
        <scheme val="minor"/>
      </rPr>
      <t>اَسْتَغْفِرُ اللهَ الْعَظِيْمَ</t>
    </r>
    <r>
      <rPr>
        <sz val="12"/>
        <color theme="1"/>
        <rFont val="Calibri"/>
        <family val="2"/>
        <scheme val="minor"/>
      </rPr>
      <t xml:space="preserve">
Aku memohon ampun kepada Allah Yang Maha Agung
</t>
    </r>
    <r>
      <rPr>
        <b/>
        <sz val="12"/>
        <color theme="1"/>
        <rFont val="Calibri"/>
        <family val="2"/>
        <scheme val="minor"/>
      </rPr>
      <t xml:space="preserve">"Doa Pribadi "
.............................................
</t>
    </r>
    <r>
      <rPr>
        <sz val="12"/>
        <color theme="1"/>
        <rFont val="Calibri"/>
        <family val="2"/>
        <scheme val="minor"/>
      </rPr>
      <t xml:space="preserve">
</t>
    </r>
    <r>
      <rPr>
        <sz val="24"/>
        <color theme="1"/>
        <rFont val="Calibri"/>
        <family val="2"/>
        <scheme val="minor"/>
      </rPr>
      <t>سُبْحَانَ اللَّهِ وَالْحَمْدُ لِلَّهِ وَلاَ إِلَهَ إِلاَّ اللَّهُ وَاللَّهُ أَكْبَرُ</t>
    </r>
    <r>
      <rPr>
        <sz val="12"/>
        <color theme="1"/>
        <rFont val="Calibri"/>
        <family val="2"/>
        <scheme val="minor"/>
      </rPr>
      <t xml:space="preserve">
Maha Suci Allah, segala puji bagi Allah, tiada sesembahan yang berhak disembah selain Allah, dan Allah Maha Besar
</t>
    </r>
    <r>
      <rPr>
        <sz val="24"/>
        <color theme="1"/>
        <rFont val="Calibri"/>
        <family val="2"/>
        <scheme val="minor"/>
      </rPr>
      <t>وَلَا حَوْلَ وَلَا قُوَّةَ إِلَّا بِاللهِ</t>
    </r>
    <r>
      <rPr>
        <sz val="12"/>
        <color theme="1"/>
        <rFont val="Calibri"/>
        <family val="2"/>
        <scheme val="minor"/>
      </rPr>
      <t xml:space="preserve">
Tiada daya dan upaya kecuali dengan kekuatan Allah
</t>
    </r>
    <r>
      <rPr>
        <sz val="24"/>
        <color theme="1"/>
        <rFont val="Calibri"/>
        <family val="2"/>
        <scheme val="minor"/>
      </rPr>
      <t xml:space="preserve">سُبْحَانَ اللَّهِ وَبِحَمْدِهِ سُبْحَانَ اللَّهِ الْعَظِيمِ
</t>
    </r>
    <r>
      <rPr>
        <sz val="12"/>
        <color theme="1"/>
        <rFont val="Calibri"/>
        <family val="2"/>
        <scheme val="minor"/>
      </rPr>
      <t xml:space="preserve">Maha Suci Allah, segala puji bagi-Nya, Maha Suci Allah yang Maha Agung
</t>
    </r>
  </si>
  <si>
    <r>
      <rPr>
        <sz val="24"/>
        <color theme="1"/>
        <rFont val="Calibri"/>
        <family val="2"/>
        <scheme val="minor"/>
      </rPr>
      <t>اَسْتَغْفِرُ اللهَ الْعَظِيْمَ</t>
    </r>
    <r>
      <rPr>
        <sz val="12"/>
        <color theme="1"/>
        <rFont val="Calibri"/>
        <family val="2"/>
        <scheme val="minor"/>
      </rPr>
      <t xml:space="preserve">
Aku memohon ampun kepada Allah Yang Maha Agung
</t>
    </r>
    <r>
      <rPr>
        <b/>
        <sz val="12"/>
        <color theme="1"/>
        <rFont val="Calibri"/>
        <family val="2"/>
        <scheme val="minor"/>
      </rPr>
      <t xml:space="preserve">"Doa Pribadi "
..................................................................
</t>
    </r>
    <r>
      <rPr>
        <sz val="12"/>
        <color theme="1"/>
        <rFont val="Calibri"/>
        <family val="2"/>
        <scheme val="minor"/>
      </rPr>
      <t xml:space="preserve">
</t>
    </r>
    <r>
      <rPr>
        <sz val="24"/>
        <color theme="1"/>
        <rFont val="Calibri"/>
        <family val="2"/>
        <scheme val="minor"/>
      </rPr>
      <t>سُبْحَانَ اللَّهِ وَالْحَمْدُ لِلَّهِ وَلاَ إِلَهَ إِلاَّ اللَّهُ وَاللَّهُ أَكْبَرُ</t>
    </r>
    <r>
      <rPr>
        <sz val="12"/>
        <color theme="1"/>
        <rFont val="Calibri"/>
        <family val="2"/>
        <scheme val="minor"/>
      </rPr>
      <t xml:space="preserve">
Maha Suci Allah, segala puji bagi Allah, tiada sesembahan yang berhak disembah selain Allah, dan Allah Maha Besar
</t>
    </r>
    <r>
      <rPr>
        <sz val="24"/>
        <color theme="1"/>
        <rFont val="Calibri"/>
        <family val="2"/>
        <scheme val="minor"/>
      </rPr>
      <t>وَلَا حَوْلَ وَلَا قُوَّةَ إِلَّا بِاللهِ</t>
    </r>
    <r>
      <rPr>
        <sz val="12"/>
        <color theme="1"/>
        <rFont val="Calibri"/>
        <family val="2"/>
        <scheme val="minor"/>
      </rPr>
      <t xml:space="preserve">
Tiada daya dan upaya kecuali dengan kekuatan Allah
</t>
    </r>
    <r>
      <rPr>
        <sz val="24"/>
        <color theme="1"/>
        <rFont val="Calibri"/>
        <family val="2"/>
        <scheme val="minor"/>
      </rPr>
      <t xml:space="preserve">سُبْحَانَ اللَّهِ وَبِحَمْدِهِ سُبْحَانَ اللَّهِ الْعَظِيمِ
</t>
    </r>
    <r>
      <rPr>
        <sz val="12"/>
        <color theme="1"/>
        <rFont val="Calibri"/>
        <family val="2"/>
        <scheme val="minor"/>
      </rPr>
      <t xml:space="preserve">Maha Suci Allah, segala puji bagi-Nya, Maha Suci Allah yang Maha Agung
</t>
    </r>
  </si>
  <si>
    <r>
      <rPr>
        <sz val="24"/>
        <color theme="1"/>
        <rFont val="Calibri"/>
        <family val="2"/>
        <scheme val="minor"/>
      </rPr>
      <t>اَسْتَغْفِرُ اللهَ الْعَظِيْمَ</t>
    </r>
    <r>
      <rPr>
        <sz val="12"/>
        <color theme="1"/>
        <rFont val="Calibri"/>
        <family val="2"/>
        <scheme val="minor"/>
      </rPr>
      <t xml:space="preserve">
Aku memohon ampun kepada Allah Yang Maha Agung
</t>
    </r>
    <r>
      <rPr>
        <b/>
        <sz val="12"/>
        <color theme="1"/>
        <rFont val="Calibri"/>
        <family val="2"/>
        <scheme val="minor"/>
      </rPr>
      <t xml:space="preserve">"Doa Pribadi "
........................................... 
</t>
    </r>
    <r>
      <rPr>
        <sz val="12"/>
        <color theme="1"/>
        <rFont val="Calibri"/>
        <family val="2"/>
        <scheme val="minor"/>
      </rPr>
      <t xml:space="preserve">
</t>
    </r>
    <r>
      <rPr>
        <sz val="24"/>
        <color theme="1"/>
        <rFont val="Calibri"/>
        <family val="2"/>
        <scheme val="minor"/>
      </rPr>
      <t>سُبْحَانَ اللَّهِ وَالْحَمْدُ لِلَّهِ وَلاَ إِلَهَ إِلاَّ اللَّهُ وَاللَّهُ أَكْبَرُ</t>
    </r>
    <r>
      <rPr>
        <sz val="12"/>
        <color theme="1"/>
        <rFont val="Calibri"/>
        <family val="2"/>
        <scheme val="minor"/>
      </rPr>
      <t xml:space="preserve">
Maha Suci Allah, segala puji bagi Allah, tiada sesembahan yang berhak disembah selain Allah, dan Allah Maha Besar
</t>
    </r>
    <r>
      <rPr>
        <sz val="24"/>
        <color theme="1"/>
        <rFont val="Calibri"/>
        <family val="2"/>
        <scheme val="minor"/>
      </rPr>
      <t>وَلَا حَوْلَ وَلَا قُوَّةَ إِلَّا بِاللهِ</t>
    </r>
    <r>
      <rPr>
        <sz val="12"/>
        <color theme="1"/>
        <rFont val="Calibri"/>
        <family val="2"/>
        <scheme val="minor"/>
      </rPr>
      <t xml:space="preserve">
Tiada daya dan upaya kecuali dengan kekuatan Allah
</t>
    </r>
    <r>
      <rPr>
        <sz val="24"/>
        <color theme="1"/>
        <rFont val="Calibri"/>
        <family val="2"/>
        <scheme val="minor"/>
      </rPr>
      <t xml:space="preserve">سُبْحَانَ اللَّهِ وَبِحَمْدِهِ سُبْحَانَ اللَّهِ الْعَظِيمِ
</t>
    </r>
    <r>
      <rPr>
        <sz val="12"/>
        <color theme="1"/>
        <rFont val="Calibri"/>
        <family val="2"/>
        <scheme val="minor"/>
      </rPr>
      <t xml:space="preserve">Maha Suci Allah, segala puji bagi-Nya, Maha Suci Allah yang Maha Agung
</t>
    </r>
  </si>
  <si>
    <r>
      <rPr>
        <sz val="24"/>
        <color theme="1"/>
        <rFont val="Calibri"/>
        <family val="2"/>
        <scheme val="minor"/>
      </rPr>
      <t>اَسْتَغْفِرُ اللهَ الْعَظِيْمَ</t>
    </r>
    <r>
      <rPr>
        <sz val="12"/>
        <color theme="1"/>
        <rFont val="Calibri"/>
        <family val="2"/>
        <scheme val="minor"/>
      </rPr>
      <t xml:space="preserve">
Aku memohon ampun kepada Allah Yang Maha Agung
</t>
    </r>
    <r>
      <rPr>
        <b/>
        <sz val="12"/>
        <color theme="1"/>
        <rFont val="Calibri"/>
        <family val="2"/>
        <scheme val="minor"/>
      </rPr>
      <t xml:space="preserve">"Doa Pribadi "
....................................................
</t>
    </r>
    <r>
      <rPr>
        <sz val="12"/>
        <color theme="1"/>
        <rFont val="Calibri"/>
        <family val="2"/>
        <scheme val="minor"/>
      </rPr>
      <t xml:space="preserve">
</t>
    </r>
    <r>
      <rPr>
        <sz val="24"/>
        <color theme="1"/>
        <rFont val="Calibri"/>
        <family val="2"/>
        <scheme val="minor"/>
      </rPr>
      <t>سُبْحَانَ اللَّهِ وَالْحَمْدُ لِلَّهِ وَلاَ إِلَهَ إِلاَّ اللَّهُ وَاللَّهُ أَكْبَرُ</t>
    </r>
    <r>
      <rPr>
        <sz val="12"/>
        <color theme="1"/>
        <rFont val="Calibri"/>
        <family val="2"/>
        <scheme val="minor"/>
      </rPr>
      <t xml:space="preserve">
Maha Suci Allah, segala puji bagi Allah, tiada sesembahan yang berhak disembah selain Allah, dan Allah Maha Besar
</t>
    </r>
    <r>
      <rPr>
        <sz val="24"/>
        <color theme="1"/>
        <rFont val="Calibri"/>
        <family val="2"/>
        <scheme val="minor"/>
      </rPr>
      <t>وَلَا حَوْلَ وَلَا قُوَّةَ إِلَّا بِاللهِ</t>
    </r>
    <r>
      <rPr>
        <sz val="12"/>
        <color theme="1"/>
        <rFont val="Calibri"/>
        <family val="2"/>
        <scheme val="minor"/>
      </rPr>
      <t xml:space="preserve">
Tiada daya dan upaya kecuali dengan kekuatan Allah
</t>
    </r>
    <r>
      <rPr>
        <sz val="24"/>
        <color theme="1"/>
        <rFont val="Calibri"/>
        <family val="2"/>
        <scheme val="minor"/>
      </rPr>
      <t xml:space="preserve">سُبْحَانَ اللَّهِ وَبِحَمْدِهِ سُبْحَانَ اللَّهِ الْعَظِيمِ
</t>
    </r>
    <r>
      <rPr>
        <sz val="12"/>
        <color theme="1"/>
        <rFont val="Calibri"/>
        <family val="2"/>
        <scheme val="minor"/>
      </rPr>
      <t xml:space="preserve">Maha Suci Allah, segala puji bagi-Nya, Maha Suci Allah yang Maha Agung
</t>
    </r>
  </si>
  <si>
    <r>
      <rPr>
        <sz val="24"/>
        <color theme="1"/>
        <rFont val="Calibri"/>
        <family val="2"/>
        <scheme val="minor"/>
      </rPr>
      <t>اَسْتَغْفِرُ اللهَ الْعَظِيْمَ</t>
    </r>
    <r>
      <rPr>
        <sz val="12"/>
        <color theme="1"/>
        <rFont val="Calibri"/>
        <family val="2"/>
        <scheme val="minor"/>
      </rPr>
      <t xml:space="preserve">
Aku memohon ampun kepada Allah Yang Maha Agung
</t>
    </r>
    <r>
      <rPr>
        <b/>
        <sz val="12"/>
        <color theme="1"/>
        <rFont val="Calibri"/>
        <family val="2"/>
        <scheme val="minor"/>
      </rPr>
      <t xml:space="preserve">"Doa Pribadi "
...............................................................
</t>
    </r>
    <r>
      <rPr>
        <sz val="12"/>
        <color theme="1"/>
        <rFont val="Calibri"/>
        <family val="2"/>
        <scheme val="minor"/>
      </rPr>
      <t xml:space="preserve">
</t>
    </r>
    <r>
      <rPr>
        <sz val="24"/>
        <color theme="1"/>
        <rFont val="Calibri"/>
        <family val="2"/>
        <scheme val="minor"/>
      </rPr>
      <t>سُبْحَانَ اللَّهِ وَالْحَمْدُ لِلَّهِ وَلاَ إِلَهَ إِلاَّ اللَّهُ وَاللَّهُ أَكْبَرُ</t>
    </r>
    <r>
      <rPr>
        <sz val="12"/>
        <color theme="1"/>
        <rFont val="Calibri"/>
        <family val="2"/>
        <scheme val="minor"/>
      </rPr>
      <t xml:space="preserve">
Maha Suci Allah, segala puji bagi Allah, tiada sesembahan yang berhak disembah selain Allah, dan Allah Maha Besar
</t>
    </r>
    <r>
      <rPr>
        <sz val="24"/>
        <color theme="1"/>
        <rFont val="Calibri"/>
        <family val="2"/>
        <scheme val="minor"/>
      </rPr>
      <t>وَلَا حَوْلَ وَلَا قُوَّةَ إِلَّا بِاللهِ</t>
    </r>
    <r>
      <rPr>
        <sz val="12"/>
        <color theme="1"/>
        <rFont val="Calibri"/>
        <family val="2"/>
        <scheme val="minor"/>
      </rPr>
      <t xml:space="preserve">
Tiada daya dan upaya kecuali dengan kekuatan Allah
</t>
    </r>
    <r>
      <rPr>
        <sz val="24"/>
        <color theme="1"/>
        <rFont val="Calibri"/>
        <family val="2"/>
        <scheme val="minor"/>
      </rPr>
      <t xml:space="preserve">سُبْحَانَ اللَّهِ وَبِحَمْدِهِ سُبْحَانَ اللَّهِ الْعَظِيمِ
</t>
    </r>
    <r>
      <rPr>
        <sz val="12"/>
        <color theme="1"/>
        <rFont val="Calibri"/>
        <family val="2"/>
        <scheme val="minor"/>
      </rPr>
      <t xml:space="preserve">Maha Suci Allah, segala puji bagi-Nya, Maha Suci Allah yang Maha Agung
</t>
    </r>
  </si>
  <si>
    <r>
      <rPr>
        <sz val="24"/>
        <color theme="1"/>
        <rFont val="Calibri"/>
        <family val="2"/>
        <scheme val="minor"/>
      </rPr>
      <t>اَسْتَغْفِرُ اللهَ الْعَظِيْمَ</t>
    </r>
    <r>
      <rPr>
        <sz val="12"/>
        <color theme="1"/>
        <rFont val="Calibri"/>
        <family val="2"/>
        <scheme val="minor"/>
      </rPr>
      <t xml:space="preserve">
Aku memohon ampun kepada Allah Yang Maha Agung
</t>
    </r>
    <r>
      <rPr>
        <b/>
        <sz val="12"/>
        <color theme="1"/>
        <rFont val="Calibri"/>
        <family val="2"/>
        <scheme val="minor"/>
      </rPr>
      <t xml:space="preserve">"Doa Pribadi "
................................................. 
</t>
    </r>
    <r>
      <rPr>
        <sz val="12"/>
        <color theme="1"/>
        <rFont val="Calibri"/>
        <family val="2"/>
        <scheme val="minor"/>
      </rPr>
      <t xml:space="preserve">
</t>
    </r>
    <r>
      <rPr>
        <sz val="24"/>
        <color theme="1"/>
        <rFont val="Calibri"/>
        <family val="2"/>
        <scheme val="minor"/>
      </rPr>
      <t>سُبْحَانَ اللَّهِ وَالْحَمْدُ لِلَّهِ وَلاَ إِلَهَ إِلاَّ اللَّهُ وَاللَّهُ أَكْبَرُ</t>
    </r>
    <r>
      <rPr>
        <sz val="12"/>
        <color theme="1"/>
        <rFont val="Calibri"/>
        <family val="2"/>
        <scheme val="minor"/>
      </rPr>
      <t xml:space="preserve">
Maha Suci Allah, segala puji bagi Allah, tiada sesembahan yang berhak disembah selain Allah, dan Allah Maha Besar
</t>
    </r>
    <r>
      <rPr>
        <sz val="24"/>
        <color theme="1"/>
        <rFont val="Calibri"/>
        <family val="2"/>
        <scheme val="minor"/>
      </rPr>
      <t>وَلَا حَوْلَ وَلَا قُوَّةَ إِلَّا بِاللهِ</t>
    </r>
    <r>
      <rPr>
        <sz val="12"/>
        <color theme="1"/>
        <rFont val="Calibri"/>
        <family val="2"/>
        <scheme val="minor"/>
      </rPr>
      <t xml:space="preserve">
Tiada daya dan upaya kecuali dengan kekuatan Allah
</t>
    </r>
    <r>
      <rPr>
        <sz val="24"/>
        <color theme="1"/>
        <rFont val="Calibri"/>
        <family val="2"/>
        <scheme val="minor"/>
      </rPr>
      <t xml:space="preserve">سُبْحَانَ اللَّهِ وَبِحَمْدِهِ سُبْحَانَ اللَّهِ الْعَظِيمِ
</t>
    </r>
    <r>
      <rPr>
        <sz val="12"/>
        <color theme="1"/>
        <rFont val="Calibri"/>
        <family val="2"/>
        <scheme val="minor"/>
      </rPr>
      <t xml:space="preserve">Maha Suci Allah, segala puji bagi-Nya, Maha Suci Allah yang Maha Agung
</t>
    </r>
  </si>
  <si>
    <t>1. ….............
2. ….............</t>
  </si>
  <si>
    <t>1. …...........................
2. …..............................</t>
  </si>
  <si>
    <t>1. …..............................
2. …...............................</t>
  </si>
  <si>
    <t>1. …..............................
2. ….....................................</t>
  </si>
  <si>
    <t>1. …................................
2. …..................................</t>
  </si>
  <si>
    <t>1. …............................
2. ….................................</t>
  </si>
  <si>
    <t>1…................................ 
2. …..................................</t>
  </si>
  <si>
    <t>1. ….................................
2. ….....................................</t>
  </si>
  <si>
    <t>WBS Umrah Pribadi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</si>
</sst>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_(* \(#,##0.00\);_(* &quot;-&quot;??_);_(@_)"/>
    <numFmt numFmtId="164" formatCode="[$-F800]dddd\,\ mmmm\ dd\,\ yyyy"/>
    <numFmt numFmtId="165" formatCode="_(* #,##0_);_(* \(#,##0\);_(* &quot;-&quot;??_);_(@_)"/>
  </numFmts>
  <fonts count="30">
    <font>
      <sz val="12"/>
      <color theme="1"/>
      <name val="Arial"/>
      <family val="2"/>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2"/>
      <color theme="1"/>
      <name val="Arial"/>
      <family val="2"/>
    </font>
    <font>
      <b/>
      <sz val="14"/>
      <color theme="1"/>
      <name val="Arial"/>
      <family val="2"/>
    </font>
    <font>
      <b/>
      <sz val="11"/>
      <name val="Calibri"/>
      <family val="2"/>
      <scheme val="minor"/>
    </font>
    <font>
      <b/>
      <sz val="11"/>
      <color theme="1"/>
      <name val="Calibri"/>
      <family val="2"/>
      <scheme val="minor"/>
    </font>
    <font>
      <b/>
      <sz val="14"/>
      <color theme="1"/>
      <name val="Calibri"/>
      <family val="2"/>
      <scheme val="minor"/>
    </font>
    <font>
      <sz val="11"/>
      <color theme="1"/>
      <name val="Calibri"/>
      <family val="2"/>
      <scheme val="minor"/>
    </font>
    <font>
      <sz val="11"/>
      <name val="Calibri"/>
      <family val="2"/>
      <scheme val="minor"/>
    </font>
    <font>
      <sz val="11"/>
      <color rgb="FF000000"/>
      <name val="Calibri"/>
      <family val="2"/>
      <scheme val="minor"/>
    </font>
    <font>
      <b/>
      <sz val="12"/>
      <color theme="1"/>
      <name val="Aptos"/>
      <family val="2"/>
    </font>
    <font>
      <sz val="12"/>
      <color theme="1"/>
      <name val="Aptos"/>
      <family val="2"/>
    </font>
    <font>
      <sz val="12"/>
      <color theme="1"/>
      <name val="Arial"/>
      <family val="2"/>
    </font>
    <font>
      <b/>
      <sz val="12"/>
      <name val="Calibri"/>
      <family val="2"/>
      <scheme val="minor"/>
    </font>
    <font>
      <sz val="16"/>
      <color rgb="FF2C2F34"/>
      <name val="Calibri"/>
      <family val="2"/>
      <scheme val="minor"/>
    </font>
    <font>
      <sz val="24"/>
      <color rgb="FF2C2F34"/>
      <name val="Calibri"/>
      <family val="2"/>
      <scheme val="minor"/>
    </font>
    <font>
      <sz val="12"/>
      <color rgb="FF2C2F34"/>
      <name val="Calibri"/>
      <family val="2"/>
      <scheme val="minor"/>
    </font>
    <font>
      <b/>
      <sz val="18"/>
      <color theme="1"/>
      <name val="Calibri"/>
      <family val="2"/>
      <scheme val="minor"/>
    </font>
    <font>
      <sz val="12"/>
      <color theme="1"/>
      <name val="Calibri"/>
      <family val="2"/>
      <scheme val="minor"/>
    </font>
    <font>
      <b/>
      <sz val="12"/>
      <color theme="1"/>
      <name val="Calibri"/>
      <family val="2"/>
      <scheme val="minor"/>
    </font>
    <font>
      <sz val="20"/>
      <color rgb="FF2C2F34"/>
      <name val="Calibri"/>
      <family val="2"/>
      <scheme val="minor"/>
    </font>
    <font>
      <sz val="16"/>
      <color theme="1"/>
      <name val="Calibri"/>
      <family val="2"/>
      <scheme val="minor"/>
    </font>
    <font>
      <sz val="20"/>
      <color theme="1"/>
      <name val="Calibri"/>
      <family val="2"/>
      <scheme val="minor"/>
    </font>
    <font>
      <sz val="14"/>
      <color theme="1"/>
      <name val="Calibri"/>
      <family val="2"/>
      <scheme val="minor"/>
    </font>
    <font>
      <sz val="18"/>
      <color theme="1"/>
      <name val="Calibri"/>
      <family val="2"/>
      <scheme val="minor"/>
    </font>
    <font>
      <sz val="24"/>
      <color theme="1"/>
      <name val="Calibri"/>
      <family val="2"/>
      <scheme val="minor"/>
    </font>
    <font>
      <b/>
      <sz val="12"/>
      <color rgb="FFFF0000"/>
      <name val="Calibri"/>
      <family val="2"/>
      <scheme val="minor"/>
    </font>
  </fonts>
  <fills count="8">
    <fill>
      <patternFill patternType="none"/>
    </fill>
    <fill>
      <patternFill patternType="gray125"/>
    </fill>
    <fill>
      <patternFill patternType="solid">
        <fgColor theme="8" tint="0.79998168889431442"/>
        <bgColor indexed="64"/>
      </patternFill>
    </fill>
    <fill>
      <patternFill patternType="solid">
        <fgColor theme="9" tint="0.59999389629810485"/>
        <bgColor indexed="64"/>
      </patternFill>
    </fill>
    <fill>
      <patternFill patternType="solid">
        <fgColor theme="9" tint="0.39997558519241921"/>
        <bgColor indexed="64"/>
      </patternFill>
    </fill>
    <fill>
      <patternFill patternType="solid">
        <fgColor theme="0"/>
        <bgColor indexed="64"/>
      </patternFill>
    </fill>
    <fill>
      <patternFill patternType="solid">
        <fgColor theme="7"/>
        <bgColor indexed="64"/>
      </patternFill>
    </fill>
    <fill>
      <patternFill patternType="solid">
        <fgColor rgb="FFFFC000"/>
        <bgColor indexed="64"/>
      </patternFill>
    </fill>
  </fills>
  <borders count="6">
    <border>
      <left/>
      <right/>
      <top/>
      <bottom/>
      <diagonal/>
    </border>
    <border>
      <left/>
      <right/>
      <top style="thin">
        <color indexed="22"/>
      </top>
      <bottom style="thin">
        <color indexed="22"/>
      </bottom>
      <diagonal/>
    </border>
    <border>
      <left/>
      <right/>
      <top style="thin">
        <color rgb="FFEFEFEF"/>
      </top>
      <bottom style="thin">
        <color rgb="FFEFEFEF"/>
      </bottom>
      <diagonal/>
    </border>
    <border>
      <left style="thin">
        <color indexed="64"/>
      </left>
      <right style="thin">
        <color indexed="64"/>
      </right>
      <top style="thin">
        <color indexed="64"/>
      </top>
      <bottom style="thin">
        <color indexed="64"/>
      </bottom>
      <diagonal/>
    </border>
    <border>
      <left/>
      <right/>
      <top/>
      <bottom style="thin">
        <color auto="1"/>
      </bottom>
      <diagonal/>
    </border>
    <border>
      <left/>
      <right/>
      <top style="thin">
        <color auto="1"/>
      </top>
      <bottom style="thin">
        <color auto="1"/>
      </bottom>
      <diagonal/>
    </border>
  </borders>
  <cellStyleXfs count="2">
    <xf numFmtId="0" fontId="0" fillId="0" borderId="0"/>
    <xf numFmtId="43" fontId="15" fillId="0" borderId="0" applyFont="0" applyFill="0" applyBorder="0" applyAlignment="0" applyProtection="0"/>
  </cellStyleXfs>
  <cellXfs count="81">
    <xf numFmtId="0" fontId="0" fillId="0" borderId="0" xfId="0"/>
    <xf numFmtId="0" fontId="7" fillId="0" borderId="1" xfId="0" applyFont="1" applyBorder="1" applyAlignment="1" applyProtection="1">
      <alignment horizontal="left" vertical="center"/>
      <protection hidden="1"/>
    </xf>
    <xf numFmtId="0" fontId="8" fillId="0" borderId="3" xfId="0" applyFont="1" applyBorder="1" applyAlignment="1" applyProtection="1">
      <alignment vertical="top" wrapText="1"/>
      <protection locked="0"/>
    </xf>
    <xf numFmtId="0" fontId="9" fillId="0" borderId="0" xfId="0" applyFont="1"/>
    <xf numFmtId="0" fontId="10" fillId="0" borderId="0" xfId="0" applyFont="1"/>
    <xf numFmtId="0" fontId="11" fillId="0" borderId="1" xfId="0" applyFont="1" applyBorder="1" applyAlignment="1" applyProtection="1">
      <alignment horizontal="left" vertical="center"/>
      <protection hidden="1"/>
    </xf>
    <xf numFmtId="0" fontId="10" fillId="0" borderId="3" xfId="0" applyFont="1" applyBorder="1" applyAlignment="1" applyProtection="1">
      <alignment horizontal="left" vertical="top" wrapText="1"/>
      <protection locked="0"/>
    </xf>
    <xf numFmtId="0" fontId="12" fillId="0" borderId="2" xfId="0" applyFont="1" applyBorder="1" applyAlignment="1" applyProtection="1">
      <alignment horizontal="left" vertical="center"/>
      <protection locked="0"/>
    </xf>
    <xf numFmtId="0" fontId="10" fillId="0" borderId="0" xfId="0" applyFont="1" applyAlignment="1" applyProtection="1">
      <alignment wrapText="1"/>
      <protection locked="0"/>
    </xf>
    <xf numFmtId="0" fontId="8" fillId="0" borderId="0" xfId="0" applyFont="1" applyAlignment="1">
      <alignment horizontal="center"/>
    </xf>
    <xf numFmtId="0" fontId="4" fillId="0" borderId="0" xfId="0" applyFont="1"/>
    <xf numFmtId="165" fontId="10" fillId="0" borderId="0" xfId="1" applyNumberFormat="1" applyFont="1"/>
    <xf numFmtId="0" fontId="3" fillId="0" borderId="0" xfId="0" applyFont="1"/>
    <xf numFmtId="0" fontId="3" fillId="0" borderId="0" xfId="0" applyFont="1" applyAlignment="1">
      <alignment wrapText="1"/>
    </xf>
    <xf numFmtId="0" fontId="10" fillId="0" borderId="0" xfId="0" applyFont="1" applyAlignment="1">
      <alignment horizontal="center" vertical="center"/>
    </xf>
    <xf numFmtId="0" fontId="4" fillId="0" borderId="0" xfId="0" applyFont="1" applyAlignment="1">
      <alignment wrapText="1"/>
    </xf>
    <xf numFmtId="165" fontId="8" fillId="3" borderId="0" xfId="1" applyNumberFormat="1" applyFont="1" applyFill="1"/>
    <xf numFmtId="0" fontId="10" fillId="0" borderId="0" xfId="0" applyFont="1" applyAlignment="1">
      <alignment horizontal="center"/>
    </xf>
    <xf numFmtId="15" fontId="10" fillId="0" borderId="0" xfId="0" applyNumberFormat="1" applyFont="1" applyAlignment="1">
      <alignment horizontal="center"/>
    </xf>
    <xf numFmtId="0" fontId="4" fillId="0" borderId="0" xfId="0" applyFont="1" applyAlignment="1">
      <alignment horizontal="center" wrapText="1"/>
    </xf>
    <xf numFmtId="15" fontId="4" fillId="0" borderId="0" xfId="0" applyNumberFormat="1" applyFont="1" applyAlignment="1">
      <alignment horizontal="center"/>
    </xf>
    <xf numFmtId="0" fontId="8" fillId="0" borderId="0" xfId="0" applyFont="1" applyAlignment="1">
      <alignment horizontal="center" vertical="center" wrapText="1"/>
    </xf>
    <xf numFmtId="0" fontId="2" fillId="0" borderId="0" xfId="0" applyFont="1"/>
    <xf numFmtId="16" fontId="2" fillId="0" borderId="0" xfId="0" applyNumberFormat="1" applyFont="1" applyAlignment="1">
      <alignment horizontal="center"/>
    </xf>
    <xf numFmtId="165" fontId="12" fillId="0" borderId="2" xfId="1" applyNumberFormat="1" applyFont="1" applyBorder="1" applyAlignment="1" applyProtection="1">
      <alignment horizontal="left" vertical="center"/>
      <protection locked="0"/>
    </xf>
    <xf numFmtId="0" fontId="1" fillId="0" borderId="0" xfId="0" applyFont="1"/>
    <xf numFmtId="0" fontId="7" fillId="0" borderId="5" xfId="0" applyFont="1" applyBorder="1" applyAlignment="1" applyProtection="1">
      <alignment horizontal="left" vertical="top"/>
      <protection hidden="1"/>
    </xf>
    <xf numFmtId="0" fontId="11" fillId="0" borderId="5" xfId="0" applyFont="1" applyBorder="1" applyAlignment="1" applyProtection="1">
      <alignment horizontal="left" vertical="top"/>
      <protection hidden="1"/>
    </xf>
    <xf numFmtId="0" fontId="16" fillId="0" borderId="5" xfId="0" applyFont="1" applyBorder="1" applyAlignment="1" applyProtection="1">
      <alignment horizontal="left" vertical="top"/>
      <protection hidden="1"/>
    </xf>
    <xf numFmtId="0" fontId="17" fillId="0" borderId="5" xfId="0" applyFont="1" applyBorder="1" applyAlignment="1">
      <alignment wrapText="1"/>
    </xf>
    <xf numFmtId="0" fontId="20" fillId="0" borderId="0" xfId="0" applyFont="1" applyAlignment="1">
      <alignment vertical="top"/>
    </xf>
    <xf numFmtId="0" fontId="21" fillId="0" borderId="0" xfId="0" applyFont="1" applyAlignment="1">
      <alignment vertical="top"/>
    </xf>
    <xf numFmtId="0" fontId="21" fillId="0" borderId="0" xfId="0" applyFont="1" applyAlignment="1">
      <alignment vertical="top" wrapText="1"/>
    </xf>
    <xf numFmtId="0" fontId="22" fillId="0" borderId="4" xfId="0" applyFont="1" applyBorder="1" applyAlignment="1">
      <alignment horizontal="center" vertical="top"/>
    </xf>
    <xf numFmtId="0" fontId="22" fillId="0" borderId="4" xfId="0" applyFont="1" applyBorder="1" applyAlignment="1">
      <alignment horizontal="center" vertical="top" wrapText="1"/>
    </xf>
    <xf numFmtId="0" fontId="21" fillId="0" borderId="5" xfId="0" applyFont="1" applyBorder="1" applyAlignment="1">
      <alignment vertical="top"/>
    </xf>
    <xf numFmtId="0" fontId="21" fillId="0" borderId="5" xfId="0" applyFont="1" applyBorder="1" applyAlignment="1">
      <alignment vertical="top" wrapText="1"/>
    </xf>
    <xf numFmtId="0" fontId="23" fillId="0" borderId="5" xfId="0" applyFont="1" applyBorder="1" applyAlignment="1">
      <alignment wrapText="1"/>
    </xf>
    <xf numFmtId="0" fontId="24" fillId="0" borderId="5" xfId="0" applyFont="1" applyBorder="1" applyAlignment="1">
      <alignment vertical="top" wrapText="1"/>
    </xf>
    <xf numFmtId="0" fontId="25" fillId="0" borderId="5" xfId="0" applyFont="1" applyBorder="1" applyAlignment="1">
      <alignment vertical="top" wrapText="1"/>
    </xf>
    <xf numFmtId="0" fontId="27" fillId="0" borderId="5" xfId="0" applyFont="1" applyBorder="1" applyAlignment="1">
      <alignment vertical="top" wrapText="1"/>
    </xf>
    <xf numFmtId="0" fontId="28" fillId="0" borderId="5" xfId="0" applyFont="1" applyBorder="1" applyAlignment="1">
      <alignment vertical="top" wrapText="1"/>
    </xf>
    <xf numFmtId="0" fontId="1" fillId="0" borderId="0" xfId="0" applyFont="1" applyAlignment="1">
      <alignment wrapText="1"/>
    </xf>
    <xf numFmtId="0" fontId="11" fillId="0" borderId="1" xfId="0" applyFont="1" applyBorder="1" applyAlignment="1" applyProtection="1">
      <alignment horizontal="left" vertical="top"/>
      <protection hidden="1"/>
    </xf>
    <xf numFmtId="0" fontId="10" fillId="0" borderId="0" xfId="0" applyFont="1" applyAlignment="1" applyProtection="1">
      <alignment vertical="top" wrapText="1"/>
      <protection locked="0"/>
    </xf>
    <xf numFmtId="0" fontId="1" fillId="0" borderId="0" xfId="0" applyFont="1" applyAlignment="1">
      <alignment vertical="top" wrapText="1"/>
    </xf>
    <xf numFmtId="15" fontId="10" fillId="0" borderId="0" xfId="0" applyNumberFormat="1" applyFont="1" applyAlignment="1">
      <alignment horizontal="center" vertical="top"/>
    </xf>
    <xf numFmtId="0" fontId="10" fillId="0" borderId="0" xfId="0" applyFont="1" applyAlignment="1">
      <alignment horizontal="center" vertical="top"/>
    </xf>
    <xf numFmtId="0" fontId="10" fillId="0" borderId="0" xfId="0" applyFont="1" applyAlignment="1">
      <alignment vertical="top"/>
    </xf>
    <xf numFmtId="165" fontId="10" fillId="0" borderId="0" xfId="1" applyNumberFormat="1" applyFont="1" applyAlignment="1">
      <alignment vertical="top"/>
    </xf>
    <xf numFmtId="0" fontId="1" fillId="0" borderId="0" xfId="0" applyFont="1" applyAlignment="1" applyProtection="1">
      <alignment wrapText="1"/>
      <protection locked="0"/>
    </xf>
    <xf numFmtId="0" fontId="6" fillId="0" borderId="0" xfId="0" applyFont="1" applyAlignment="1">
      <alignment vertical="top"/>
    </xf>
    <xf numFmtId="0" fontId="5" fillId="0" borderId="0" xfId="0" applyFont="1" applyAlignment="1">
      <alignment vertical="top"/>
    </xf>
    <xf numFmtId="0" fontId="5" fillId="0" borderId="0" xfId="0" applyFont="1" applyAlignment="1">
      <alignment vertical="top" wrapText="1"/>
    </xf>
    <xf numFmtId="0" fontId="5" fillId="0" borderId="0" xfId="0" applyFont="1" applyAlignment="1">
      <alignment horizontal="left" vertical="top"/>
    </xf>
    <xf numFmtId="0" fontId="13" fillId="2" borderId="4" xfId="0" applyFont="1" applyFill="1" applyBorder="1" applyAlignment="1">
      <alignment horizontal="center" vertical="top"/>
    </xf>
    <xf numFmtId="0" fontId="13" fillId="2" borderId="4" xfId="0" applyFont="1" applyFill="1" applyBorder="1" applyAlignment="1">
      <alignment horizontal="center" vertical="top" wrapText="1"/>
    </xf>
    <xf numFmtId="0" fontId="5" fillId="0" borderId="0" xfId="0" applyFont="1" applyAlignment="1">
      <alignment horizontal="center" vertical="top"/>
    </xf>
    <xf numFmtId="0" fontId="13" fillId="0" borderId="5" xfId="0" applyFont="1" applyBorder="1" applyAlignment="1">
      <alignment vertical="top"/>
    </xf>
    <xf numFmtId="0" fontId="13" fillId="0" borderId="5" xfId="0" applyFont="1" applyBorder="1" applyAlignment="1">
      <alignment horizontal="left" vertical="top"/>
    </xf>
    <xf numFmtId="0" fontId="13" fillId="0" borderId="5" xfId="0" applyFont="1" applyBorder="1" applyAlignment="1">
      <alignment vertical="top" wrapText="1"/>
    </xf>
    <xf numFmtId="164" fontId="13" fillId="0" borderId="5" xfId="0" applyNumberFormat="1" applyFont="1" applyBorder="1" applyAlignment="1">
      <alignment horizontal="left" vertical="top"/>
    </xf>
    <xf numFmtId="0" fontId="0" fillId="0" borderId="0" xfId="0" applyAlignment="1">
      <alignment vertical="top"/>
    </xf>
    <xf numFmtId="0" fontId="14" fillId="0" borderId="5" xfId="0" applyFont="1" applyBorder="1" applyAlignment="1">
      <alignment vertical="top"/>
    </xf>
    <xf numFmtId="0" fontId="14" fillId="0" borderId="5" xfId="0" applyFont="1" applyBorder="1" applyAlignment="1">
      <alignment horizontal="center" vertical="top"/>
    </xf>
    <xf numFmtId="20" fontId="14" fillId="0" borderId="5" xfId="0" applyNumberFormat="1" applyFont="1" applyBorder="1" applyAlignment="1">
      <alignment horizontal="center" vertical="top"/>
    </xf>
    <xf numFmtId="0" fontId="14" fillId="0" borderId="5" xfId="0" applyFont="1" applyBorder="1" applyAlignment="1">
      <alignment vertical="top" wrapText="1"/>
    </xf>
    <xf numFmtId="0" fontId="14" fillId="0" borderId="5" xfId="0" applyFont="1" applyBorder="1" applyAlignment="1">
      <alignment horizontal="left" vertical="top"/>
    </xf>
    <xf numFmtId="20" fontId="14" fillId="0" borderId="5" xfId="0" applyNumberFormat="1" applyFont="1" applyBorder="1" applyAlignment="1">
      <alignment vertical="top"/>
    </xf>
    <xf numFmtId="0" fontId="14" fillId="3" borderId="5" xfId="0" applyFont="1" applyFill="1" applyBorder="1" applyAlignment="1">
      <alignment vertical="top" wrapText="1"/>
    </xf>
    <xf numFmtId="0" fontId="14" fillId="5" borderId="5" xfId="0" applyFont="1" applyFill="1" applyBorder="1" applyAlignment="1">
      <alignment vertical="top" wrapText="1"/>
    </xf>
    <xf numFmtId="0" fontId="14" fillId="4" borderId="5" xfId="0" applyFont="1" applyFill="1" applyBorder="1" applyAlignment="1">
      <alignment vertical="top" wrapText="1"/>
    </xf>
    <xf numFmtId="0" fontId="13" fillId="6" borderId="5" xfId="0" applyFont="1" applyFill="1" applyBorder="1" applyAlignment="1">
      <alignment vertical="top" wrapText="1"/>
    </xf>
    <xf numFmtId="0" fontId="14" fillId="0" borderId="5" xfId="0" applyFont="1" applyFill="1" applyBorder="1" applyAlignment="1">
      <alignment vertical="top" wrapText="1"/>
    </xf>
    <xf numFmtId="0" fontId="0" fillId="0" borderId="0" xfId="0" applyAlignment="1">
      <alignment vertical="top" wrapText="1"/>
    </xf>
    <xf numFmtId="0" fontId="0" fillId="0" borderId="0" xfId="0" applyAlignment="1">
      <alignment horizontal="left" vertical="top"/>
    </xf>
    <xf numFmtId="0" fontId="10" fillId="0" borderId="0" xfId="0" applyFont="1" applyAlignment="1">
      <alignment wrapText="1"/>
    </xf>
    <xf numFmtId="0" fontId="8" fillId="0" borderId="0" xfId="0" applyFont="1" applyAlignment="1">
      <alignment horizontal="center" wrapText="1"/>
    </xf>
    <xf numFmtId="0" fontId="12" fillId="0" borderId="2" xfId="0" applyFont="1" applyBorder="1" applyAlignment="1" applyProtection="1">
      <alignment horizontal="left" vertical="center" wrapText="1"/>
      <protection locked="0"/>
    </xf>
    <xf numFmtId="15" fontId="4" fillId="0" borderId="0" xfId="0" applyNumberFormat="1" applyFont="1" applyFill="1" applyAlignment="1">
      <alignment horizontal="center"/>
    </xf>
    <xf numFmtId="0" fontId="13" fillId="7" borderId="5" xfId="0" applyFont="1" applyFill="1" applyBorder="1" applyAlignment="1">
      <alignment vertical="top" wrapText="1"/>
    </xf>
  </cellXfs>
  <cellStyles count="2">
    <cellStyle name="Comma" xfId="1" builtinId="3"/>
    <cellStyle name="Normal" xfId="0" builtinId="0"/>
  </cellStyles>
  <dxfs count="184">
    <dxf>
      <font>
        <b/>
        <i val="0"/>
      </font>
      <fill>
        <patternFill>
          <bgColor theme="9" tint="0.39994506668294322"/>
        </patternFill>
      </fill>
    </dxf>
    <dxf>
      <font>
        <b/>
        <i val="0"/>
      </font>
      <fill>
        <patternFill>
          <bgColor theme="4" tint="0.79998168889431442"/>
        </patternFill>
      </fill>
    </dxf>
    <dxf>
      <font>
        <b/>
        <i val="0"/>
      </font>
      <fill>
        <patternFill patternType="solid">
          <bgColor theme="7" tint="0.79998168889431442"/>
        </patternFill>
      </fill>
    </dxf>
    <dxf>
      <font>
        <b/>
        <i val="0"/>
      </font>
      <fill>
        <patternFill>
          <bgColor theme="9" tint="0.39994506668294322"/>
        </patternFill>
      </fill>
    </dxf>
    <dxf>
      <font>
        <b/>
        <i val="0"/>
      </font>
      <fill>
        <patternFill>
          <bgColor theme="4" tint="0.79998168889431442"/>
        </patternFill>
      </fill>
    </dxf>
    <dxf>
      <font>
        <b/>
        <i val="0"/>
      </font>
      <fill>
        <patternFill patternType="solid">
          <bgColor theme="7" tint="0.79998168889431442"/>
        </patternFill>
      </fill>
    </dxf>
    <dxf>
      <font>
        <b/>
        <i val="0"/>
      </font>
      <fill>
        <patternFill>
          <bgColor theme="9" tint="0.39994506668294322"/>
        </patternFill>
      </fill>
    </dxf>
    <dxf>
      <font>
        <b/>
        <i val="0"/>
      </font>
      <fill>
        <patternFill>
          <bgColor theme="4" tint="0.79998168889431442"/>
        </patternFill>
      </fill>
    </dxf>
    <dxf>
      <font>
        <b/>
        <i val="0"/>
      </font>
      <fill>
        <patternFill patternType="solid">
          <bgColor theme="7" tint="0.79998168889431442"/>
        </patternFill>
      </fill>
    </dxf>
    <dxf>
      <font>
        <b/>
        <i val="0"/>
      </font>
      <fill>
        <patternFill>
          <bgColor theme="9" tint="0.39994506668294322"/>
        </patternFill>
      </fill>
    </dxf>
    <dxf>
      <font>
        <b/>
        <i val="0"/>
      </font>
      <fill>
        <patternFill>
          <bgColor theme="4" tint="0.79998168889431442"/>
        </patternFill>
      </fill>
    </dxf>
    <dxf>
      <font>
        <b/>
        <i val="0"/>
      </font>
      <fill>
        <patternFill patternType="solid">
          <bgColor theme="7" tint="0.79998168889431442"/>
        </patternFill>
      </fill>
    </dxf>
    <dxf>
      <font>
        <b/>
        <i val="0"/>
      </font>
      <fill>
        <patternFill>
          <bgColor theme="9" tint="0.39994506668294322"/>
        </patternFill>
      </fill>
    </dxf>
    <dxf>
      <font>
        <b/>
        <i val="0"/>
      </font>
      <fill>
        <patternFill>
          <bgColor theme="4" tint="0.79998168889431442"/>
        </patternFill>
      </fill>
    </dxf>
    <dxf>
      <font>
        <b/>
        <i val="0"/>
      </font>
      <fill>
        <patternFill patternType="solid">
          <bgColor theme="7" tint="0.79998168889431442"/>
        </patternFill>
      </fill>
    </dxf>
    <dxf>
      <font>
        <b/>
        <i val="0"/>
      </font>
      <fill>
        <patternFill>
          <bgColor theme="9" tint="0.39994506668294322"/>
        </patternFill>
      </fill>
    </dxf>
    <dxf>
      <font>
        <b/>
        <i val="0"/>
      </font>
      <fill>
        <patternFill>
          <bgColor theme="4" tint="0.79998168889431442"/>
        </patternFill>
      </fill>
    </dxf>
    <dxf>
      <font>
        <b/>
        <i val="0"/>
      </font>
      <fill>
        <patternFill patternType="solid">
          <bgColor theme="7" tint="0.79998168889431442"/>
        </patternFill>
      </fill>
    </dxf>
    <dxf>
      <font>
        <b/>
        <i val="0"/>
      </font>
      <fill>
        <patternFill>
          <bgColor theme="9" tint="0.39994506668294322"/>
        </patternFill>
      </fill>
    </dxf>
    <dxf>
      <font>
        <b/>
        <i val="0"/>
      </font>
      <fill>
        <patternFill>
          <bgColor theme="4" tint="0.79998168889431442"/>
        </patternFill>
      </fill>
    </dxf>
    <dxf>
      <font>
        <b/>
        <i val="0"/>
      </font>
      <fill>
        <patternFill patternType="solid">
          <bgColor theme="7" tint="0.79998168889431442"/>
        </patternFill>
      </fill>
    </dxf>
    <dxf>
      <font>
        <b/>
        <i val="0"/>
      </font>
      <fill>
        <patternFill>
          <bgColor theme="9" tint="0.39994506668294322"/>
        </patternFill>
      </fill>
    </dxf>
    <dxf>
      <font>
        <b/>
        <i val="0"/>
      </font>
      <fill>
        <patternFill>
          <bgColor theme="4" tint="0.79998168889431442"/>
        </patternFill>
      </fill>
    </dxf>
    <dxf>
      <font>
        <b/>
        <i val="0"/>
      </font>
      <fill>
        <patternFill patternType="solid">
          <bgColor theme="7" tint="0.79998168889431442"/>
        </patternFill>
      </fill>
    </dxf>
    <dxf>
      <font>
        <b/>
        <i val="0"/>
      </font>
      <fill>
        <patternFill>
          <bgColor theme="9" tint="0.39994506668294322"/>
        </patternFill>
      </fill>
    </dxf>
    <dxf>
      <font>
        <b/>
        <i val="0"/>
      </font>
      <fill>
        <patternFill>
          <bgColor theme="4" tint="0.79998168889431442"/>
        </patternFill>
      </fill>
    </dxf>
    <dxf>
      <font>
        <b/>
        <i val="0"/>
      </font>
      <fill>
        <patternFill patternType="solid">
          <bgColor theme="7" tint="0.79998168889431442"/>
        </patternFill>
      </fill>
    </dxf>
    <dxf>
      <font>
        <b/>
        <i val="0"/>
      </font>
      <fill>
        <patternFill>
          <bgColor theme="9" tint="0.39994506668294322"/>
        </patternFill>
      </fill>
    </dxf>
    <dxf>
      <font>
        <b/>
        <i val="0"/>
      </font>
      <fill>
        <patternFill>
          <bgColor theme="4" tint="0.79998168889431442"/>
        </patternFill>
      </fill>
    </dxf>
    <dxf>
      <font>
        <b/>
        <i val="0"/>
      </font>
      <fill>
        <patternFill patternType="solid">
          <bgColor theme="7" tint="0.79998168889431442"/>
        </patternFill>
      </fill>
    </dxf>
    <dxf>
      <font>
        <b/>
        <i val="0"/>
      </font>
      <fill>
        <patternFill>
          <bgColor theme="9" tint="0.39994506668294322"/>
        </patternFill>
      </fill>
    </dxf>
    <dxf>
      <font>
        <b/>
        <i val="0"/>
      </font>
      <fill>
        <patternFill>
          <bgColor theme="4" tint="0.79998168889431442"/>
        </patternFill>
      </fill>
    </dxf>
    <dxf>
      <font>
        <b/>
        <i val="0"/>
      </font>
      <fill>
        <patternFill patternType="solid">
          <bgColor theme="7" tint="0.79998168889431442"/>
        </patternFill>
      </fill>
    </dxf>
    <dxf>
      <font>
        <b/>
        <i val="0"/>
      </font>
      <fill>
        <patternFill>
          <bgColor theme="9" tint="0.39994506668294322"/>
        </patternFill>
      </fill>
    </dxf>
    <dxf>
      <font>
        <b/>
        <i val="0"/>
      </font>
      <fill>
        <patternFill>
          <bgColor theme="4" tint="0.79998168889431442"/>
        </patternFill>
      </fill>
    </dxf>
    <dxf>
      <font>
        <b/>
        <i val="0"/>
      </font>
      <fill>
        <patternFill patternType="solid">
          <bgColor theme="7" tint="0.79998168889431442"/>
        </patternFill>
      </fill>
    </dxf>
    <dxf>
      <font>
        <b/>
        <i val="0"/>
      </font>
      <fill>
        <patternFill>
          <bgColor theme="9" tint="0.39994506668294322"/>
        </patternFill>
      </fill>
    </dxf>
    <dxf>
      <font>
        <b/>
        <i val="0"/>
      </font>
      <fill>
        <patternFill>
          <bgColor theme="4" tint="0.79998168889431442"/>
        </patternFill>
      </fill>
    </dxf>
    <dxf>
      <font>
        <b/>
        <i val="0"/>
      </font>
      <fill>
        <patternFill patternType="solid">
          <bgColor theme="7" tint="0.79998168889431442"/>
        </patternFill>
      </fill>
    </dxf>
    <dxf>
      <font>
        <b/>
        <i val="0"/>
      </font>
      <fill>
        <patternFill>
          <bgColor theme="9" tint="0.39994506668294322"/>
        </patternFill>
      </fill>
    </dxf>
    <dxf>
      <font>
        <b/>
        <i val="0"/>
      </font>
      <fill>
        <patternFill>
          <bgColor theme="4" tint="0.79998168889431442"/>
        </patternFill>
      </fill>
    </dxf>
    <dxf>
      <font>
        <b/>
        <i val="0"/>
      </font>
      <fill>
        <patternFill patternType="solid">
          <bgColor theme="7" tint="0.79998168889431442"/>
        </patternFill>
      </fill>
    </dxf>
    <dxf>
      <font>
        <b/>
        <i val="0"/>
      </font>
      <fill>
        <patternFill>
          <bgColor theme="9" tint="0.39994506668294322"/>
        </patternFill>
      </fill>
    </dxf>
    <dxf>
      <font>
        <b/>
        <i val="0"/>
      </font>
      <fill>
        <patternFill>
          <bgColor theme="4" tint="0.79998168889431442"/>
        </patternFill>
      </fill>
    </dxf>
    <dxf>
      <font>
        <b/>
        <i val="0"/>
      </font>
      <fill>
        <patternFill patternType="solid">
          <bgColor theme="7" tint="0.79998168889431442"/>
        </patternFill>
      </fill>
    </dxf>
    <dxf>
      <font>
        <b/>
        <i val="0"/>
      </font>
      <fill>
        <patternFill>
          <bgColor theme="9" tint="0.39994506668294322"/>
        </patternFill>
      </fill>
    </dxf>
    <dxf>
      <font>
        <b/>
        <i val="0"/>
      </font>
      <fill>
        <patternFill>
          <bgColor theme="4" tint="0.79998168889431442"/>
        </patternFill>
      </fill>
    </dxf>
    <dxf>
      <font>
        <b/>
        <i val="0"/>
      </font>
      <fill>
        <patternFill patternType="solid">
          <bgColor theme="7" tint="0.79998168889431442"/>
        </patternFill>
      </fill>
    </dxf>
    <dxf>
      <font>
        <b/>
        <i val="0"/>
      </font>
      <fill>
        <patternFill>
          <bgColor theme="9" tint="0.39994506668294322"/>
        </patternFill>
      </fill>
    </dxf>
    <dxf>
      <font>
        <b/>
        <i val="0"/>
      </font>
      <fill>
        <patternFill>
          <bgColor theme="4" tint="0.79998168889431442"/>
        </patternFill>
      </fill>
    </dxf>
    <dxf>
      <font>
        <b/>
        <i val="0"/>
      </font>
      <fill>
        <patternFill patternType="solid">
          <bgColor theme="7" tint="0.79998168889431442"/>
        </patternFill>
      </fill>
    </dxf>
    <dxf>
      <font>
        <b/>
        <i val="0"/>
      </font>
      <fill>
        <patternFill>
          <bgColor theme="9" tint="0.39994506668294322"/>
        </patternFill>
      </fill>
    </dxf>
    <dxf>
      <font>
        <b/>
        <i val="0"/>
      </font>
      <fill>
        <patternFill>
          <bgColor theme="4" tint="0.79998168889431442"/>
        </patternFill>
      </fill>
    </dxf>
    <dxf>
      <font>
        <b/>
        <i val="0"/>
      </font>
      <fill>
        <patternFill patternType="solid">
          <bgColor theme="7" tint="0.79998168889431442"/>
        </patternFill>
      </fill>
    </dxf>
    <dxf>
      <font>
        <b/>
        <i val="0"/>
      </font>
      <fill>
        <patternFill>
          <bgColor theme="9" tint="0.39994506668294322"/>
        </patternFill>
      </fill>
    </dxf>
    <dxf>
      <font>
        <b/>
        <i val="0"/>
      </font>
      <fill>
        <patternFill>
          <bgColor theme="4" tint="0.79998168889431442"/>
        </patternFill>
      </fill>
    </dxf>
    <dxf>
      <font>
        <b/>
        <i val="0"/>
      </font>
      <fill>
        <patternFill patternType="solid">
          <bgColor theme="7" tint="0.79998168889431442"/>
        </patternFill>
      </fill>
    </dxf>
    <dxf>
      <font>
        <b/>
        <i val="0"/>
      </font>
      <fill>
        <patternFill>
          <bgColor theme="9" tint="0.39994506668294322"/>
        </patternFill>
      </fill>
    </dxf>
    <dxf>
      <font>
        <b/>
        <i val="0"/>
      </font>
      <fill>
        <patternFill>
          <bgColor theme="4" tint="0.79998168889431442"/>
        </patternFill>
      </fill>
    </dxf>
    <dxf>
      <font>
        <b/>
        <i val="0"/>
      </font>
      <fill>
        <patternFill patternType="solid">
          <bgColor theme="7" tint="0.79998168889431442"/>
        </patternFill>
      </fill>
    </dxf>
    <dxf>
      <font>
        <b/>
        <i val="0"/>
      </font>
      <fill>
        <patternFill patternType="solid">
          <bgColor theme="7" tint="0.79998168889431442"/>
        </patternFill>
      </fill>
    </dxf>
    <dxf>
      <font>
        <b/>
        <i val="0"/>
      </font>
      <fill>
        <patternFill>
          <bgColor theme="9" tint="0.39994506668294322"/>
        </patternFill>
      </fill>
    </dxf>
    <dxf>
      <font>
        <b/>
        <i val="0"/>
      </font>
      <fill>
        <patternFill>
          <bgColor theme="4" tint="0.79998168889431442"/>
        </patternFill>
      </fill>
    </dxf>
    <dxf>
      <font>
        <b/>
        <i val="0"/>
      </font>
      <fill>
        <patternFill>
          <bgColor theme="9" tint="0.39994506668294322"/>
        </patternFill>
      </fill>
    </dxf>
    <dxf>
      <font>
        <b/>
        <i val="0"/>
      </font>
      <fill>
        <patternFill>
          <bgColor theme="4" tint="0.79998168889431442"/>
        </patternFill>
      </fill>
    </dxf>
    <dxf>
      <font>
        <b/>
        <i val="0"/>
      </font>
      <fill>
        <patternFill patternType="solid">
          <bgColor theme="7" tint="0.79998168889431442"/>
        </patternFill>
      </fill>
    </dxf>
    <dxf>
      <font>
        <b/>
        <i val="0"/>
      </font>
      <fill>
        <patternFill>
          <bgColor theme="9" tint="0.39994506668294322"/>
        </patternFill>
      </fill>
    </dxf>
    <dxf>
      <font>
        <b/>
        <i val="0"/>
      </font>
      <fill>
        <patternFill>
          <bgColor theme="4" tint="0.79998168889431442"/>
        </patternFill>
      </fill>
    </dxf>
    <dxf>
      <font>
        <b/>
        <i val="0"/>
      </font>
      <fill>
        <patternFill patternType="solid">
          <bgColor theme="7" tint="0.79998168889431442"/>
        </patternFill>
      </fill>
    </dxf>
    <dxf>
      <font>
        <b/>
        <i val="0"/>
      </font>
      <fill>
        <patternFill>
          <bgColor theme="9" tint="0.39994506668294322"/>
        </patternFill>
      </fill>
    </dxf>
    <dxf>
      <font>
        <b/>
        <i val="0"/>
      </font>
      <fill>
        <patternFill>
          <bgColor theme="4" tint="0.79998168889431442"/>
        </patternFill>
      </fill>
    </dxf>
    <dxf>
      <font>
        <b/>
        <i val="0"/>
      </font>
      <fill>
        <patternFill patternType="solid">
          <bgColor theme="7" tint="0.79998168889431442"/>
        </patternFill>
      </fill>
    </dxf>
    <dxf>
      <font>
        <b/>
        <i val="0"/>
      </font>
      <fill>
        <patternFill>
          <bgColor theme="9" tint="0.39994506668294322"/>
        </patternFill>
      </fill>
    </dxf>
    <dxf>
      <font>
        <b/>
        <i val="0"/>
      </font>
      <fill>
        <patternFill>
          <bgColor theme="4" tint="0.79998168889431442"/>
        </patternFill>
      </fill>
    </dxf>
    <dxf>
      <font>
        <b/>
        <i val="0"/>
      </font>
      <fill>
        <patternFill patternType="solid">
          <bgColor theme="7" tint="0.79998168889431442"/>
        </patternFill>
      </fill>
    </dxf>
    <dxf>
      <font>
        <b/>
        <i val="0"/>
      </font>
      <fill>
        <patternFill>
          <bgColor theme="9" tint="0.39994506668294322"/>
        </patternFill>
      </fill>
    </dxf>
    <dxf>
      <font>
        <b/>
        <i val="0"/>
      </font>
      <fill>
        <patternFill>
          <bgColor theme="4" tint="0.79998168889431442"/>
        </patternFill>
      </fill>
    </dxf>
    <dxf>
      <font>
        <b/>
        <i val="0"/>
      </font>
      <fill>
        <patternFill patternType="solid">
          <bgColor theme="7" tint="0.79998168889431442"/>
        </patternFill>
      </fill>
    </dxf>
    <dxf>
      <font>
        <b/>
        <i val="0"/>
      </font>
      <fill>
        <patternFill>
          <bgColor theme="9" tint="0.39994506668294322"/>
        </patternFill>
      </fill>
    </dxf>
    <dxf>
      <font>
        <b/>
        <i val="0"/>
      </font>
      <fill>
        <patternFill>
          <bgColor theme="4" tint="0.79998168889431442"/>
        </patternFill>
      </fill>
    </dxf>
    <dxf>
      <font>
        <b/>
        <i val="0"/>
      </font>
      <fill>
        <patternFill patternType="solid">
          <bgColor theme="7" tint="0.79998168889431442"/>
        </patternFill>
      </fill>
    </dxf>
    <dxf>
      <font>
        <b/>
        <i val="0"/>
      </font>
      <fill>
        <patternFill>
          <bgColor theme="9" tint="0.39994506668294322"/>
        </patternFill>
      </fill>
    </dxf>
    <dxf>
      <font>
        <b/>
        <i val="0"/>
      </font>
      <fill>
        <patternFill>
          <bgColor theme="4" tint="0.79998168889431442"/>
        </patternFill>
      </fill>
    </dxf>
    <dxf>
      <font>
        <b/>
        <i val="0"/>
      </font>
      <fill>
        <patternFill patternType="solid">
          <bgColor theme="7" tint="0.79998168889431442"/>
        </patternFill>
      </fill>
    </dxf>
    <dxf>
      <font>
        <b/>
        <i val="0"/>
      </font>
      <fill>
        <patternFill>
          <bgColor theme="9" tint="0.39994506668294322"/>
        </patternFill>
      </fill>
    </dxf>
    <dxf>
      <font>
        <b/>
        <i val="0"/>
      </font>
      <fill>
        <patternFill>
          <bgColor theme="4" tint="0.79998168889431442"/>
        </patternFill>
      </fill>
    </dxf>
    <dxf>
      <font>
        <b/>
        <i val="0"/>
      </font>
      <fill>
        <patternFill patternType="solid">
          <bgColor theme="7" tint="0.79998168889431442"/>
        </patternFill>
      </fill>
    </dxf>
    <dxf>
      <font>
        <b/>
        <i val="0"/>
      </font>
      <fill>
        <patternFill>
          <bgColor theme="9" tint="0.39994506668294322"/>
        </patternFill>
      </fill>
    </dxf>
    <dxf>
      <font>
        <b/>
        <i val="0"/>
      </font>
      <fill>
        <patternFill>
          <bgColor theme="4" tint="0.79998168889431442"/>
        </patternFill>
      </fill>
    </dxf>
    <dxf>
      <font>
        <b/>
        <i val="0"/>
      </font>
      <fill>
        <patternFill patternType="solid">
          <bgColor theme="7" tint="0.79998168889431442"/>
        </patternFill>
      </fill>
    </dxf>
    <dxf>
      <font>
        <b/>
        <i val="0"/>
      </font>
      <fill>
        <patternFill>
          <bgColor theme="9" tint="0.39994506668294322"/>
        </patternFill>
      </fill>
    </dxf>
    <dxf>
      <font>
        <b/>
        <i val="0"/>
      </font>
      <fill>
        <patternFill>
          <bgColor theme="4" tint="0.79998168889431442"/>
        </patternFill>
      </fill>
    </dxf>
    <dxf>
      <font>
        <b/>
        <i val="0"/>
      </font>
      <fill>
        <patternFill patternType="solid">
          <bgColor theme="7" tint="0.79998168889431442"/>
        </patternFill>
      </fill>
    </dxf>
    <dxf>
      <font>
        <b/>
        <i val="0"/>
      </font>
      <fill>
        <patternFill>
          <bgColor theme="9" tint="0.39994506668294322"/>
        </patternFill>
      </fill>
    </dxf>
    <dxf>
      <font>
        <b/>
        <i val="0"/>
      </font>
      <fill>
        <patternFill>
          <bgColor theme="4" tint="0.79998168889431442"/>
        </patternFill>
      </fill>
    </dxf>
    <dxf>
      <font>
        <b/>
        <i val="0"/>
      </font>
      <fill>
        <patternFill patternType="solid">
          <bgColor theme="7" tint="0.79998168889431442"/>
        </patternFill>
      </fill>
    </dxf>
    <dxf>
      <font>
        <b/>
        <i val="0"/>
      </font>
      <fill>
        <patternFill>
          <bgColor theme="9" tint="0.39994506668294322"/>
        </patternFill>
      </fill>
    </dxf>
    <dxf>
      <font>
        <b/>
        <i val="0"/>
      </font>
      <fill>
        <patternFill>
          <bgColor theme="4" tint="0.79998168889431442"/>
        </patternFill>
      </fill>
    </dxf>
    <dxf>
      <font>
        <b/>
        <i val="0"/>
      </font>
      <fill>
        <patternFill patternType="solid">
          <bgColor theme="7" tint="0.79998168889431442"/>
        </patternFill>
      </fill>
    </dxf>
    <dxf>
      <font>
        <b/>
        <i val="0"/>
      </font>
      <fill>
        <patternFill>
          <bgColor theme="9" tint="0.39994506668294322"/>
        </patternFill>
      </fill>
    </dxf>
    <dxf>
      <font>
        <b/>
        <i val="0"/>
      </font>
      <fill>
        <patternFill>
          <bgColor theme="4" tint="0.79998168889431442"/>
        </patternFill>
      </fill>
    </dxf>
    <dxf>
      <font>
        <b/>
        <i val="0"/>
      </font>
      <fill>
        <patternFill patternType="solid">
          <bgColor theme="7" tint="0.79998168889431442"/>
        </patternFill>
      </fill>
    </dxf>
    <dxf>
      <font>
        <b/>
        <i val="0"/>
      </font>
      <fill>
        <patternFill>
          <bgColor theme="9" tint="0.39994506668294322"/>
        </patternFill>
      </fill>
    </dxf>
    <dxf>
      <font>
        <b/>
        <i val="0"/>
      </font>
      <fill>
        <patternFill>
          <bgColor theme="4" tint="0.79998168889431442"/>
        </patternFill>
      </fill>
    </dxf>
    <dxf>
      <font>
        <b/>
        <i val="0"/>
      </font>
      <fill>
        <patternFill patternType="solid">
          <bgColor theme="7" tint="0.79998168889431442"/>
        </patternFill>
      </fill>
    </dxf>
    <dxf>
      <font>
        <b/>
        <i val="0"/>
      </font>
      <fill>
        <patternFill>
          <bgColor theme="9" tint="0.39994506668294322"/>
        </patternFill>
      </fill>
    </dxf>
    <dxf>
      <font>
        <b/>
        <i val="0"/>
      </font>
      <fill>
        <patternFill>
          <bgColor theme="4" tint="0.79998168889431442"/>
        </patternFill>
      </fill>
    </dxf>
    <dxf>
      <font>
        <b/>
        <i val="0"/>
      </font>
      <fill>
        <patternFill patternType="solid">
          <bgColor theme="7" tint="0.79998168889431442"/>
        </patternFill>
      </fill>
    </dxf>
    <dxf>
      <font>
        <b/>
        <i val="0"/>
      </font>
      <fill>
        <patternFill>
          <bgColor theme="9" tint="0.39994506668294322"/>
        </patternFill>
      </fill>
    </dxf>
    <dxf>
      <font>
        <b/>
        <i val="0"/>
      </font>
      <fill>
        <patternFill>
          <bgColor theme="4" tint="0.79998168889431442"/>
        </patternFill>
      </fill>
    </dxf>
    <dxf>
      <font>
        <b/>
        <i val="0"/>
      </font>
      <fill>
        <patternFill patternType="solid">
          <bgColor theme="7" tint="0.79998168889431442"/>
        </patternFill>
      </fill>
    </dxf>
    <dxf>
      <font>
        <b/>
        <i val="0"/>
      </font>
      <fill>
        <patternFill>
          <bgColor theme="9" tint="0.39994506668294322"/>
        </patternFill>
      </fill>
    </dxf>
    <dxf>
      <font>
        <b/>
        <i val="0"/>
      </font>
      <fill>
        <patternFill>
          <bgColor theme="4" tint="0.79998168889431442"/>
        </patternFill>
      </fill>
    </dxf>
    <dxf>
      <font>
        <b/>
        <i val="0"/>
      </font>
      <fill>
        <patternFill patternType="solid">
          <bgColor theme="7" tint="0.79998168889431442"/>
        </patternFill>
      </fill>
    </dxf>
    <dxf>
      <font>
        <b/>
        <i val="0"/>
      </font>
      <fill>
        <patternFill>
          <bgColor theme="9" tint="0.39994506668294322"/>
        </patternFill>
      </fill>
    </dxf>
    <dxf>
      <font>
        <b/>
        <i val="0"/>
      </font>
      <fill>
        <patternFill>
          <bgColor theme="4" tint="0.79998168889431442"/>
        </patternFill>
      </fill>
    </dxf>
    <dxf>
      <font>
        <b/>
        <i val="0"/>
      </font>
      <fill>
        <patternFill patternType="solid">
          <bgColor theme="7" tint="0.79998168889431442"/>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b/>
        <i val="0"/>
      </font>
      <fill>
        <patternFill>
          <bgColor theme="9" tint="0.39994506668294322"/>
        </patternFill>
      </fill>
    </dxf>
    <dxf>
      <font>
        <b/>
        <i val="0"/>
      </font>
      <fill>
        <patternFill>
          <bgColor theme="4" tint="0.79998168889431442"/>
        </patternFill>
      </fill>
    </dxf>
    <dxf>
      <font>
        <b/>
        <i val="0"/>
      </font>
      <fill>
        <patternFill patternType="solid">
          <bgColor theme="7" tint="0.79998168889431442"/>
        </patternFill>
      </fill>
    </dxf>
    <dxf>
      <font>
        <b/>
        <i val="0"/>
      </font>
      <fill>
        <patternFill>
          <bgColor theme="9" tint="0.39994506668294322"/>
        </patternFill>
      </fill>
    </dxf>
    <dxf>
      <font>
        <b/>
        <i val="0"/>
      </font>
      <fill>
        <patternFill>
          <bgColor theme="4" tint="0.79998168889431442"/>
        </patternFill>
      </fill>
    </dxf>
    <dxf>
      <font>
        <b/>
        <i val="0"/>
      </font>
      <fill>
        <patternFill patternType="solid">
          <bgColor theme="7" tint="0.79998168889431442"/>
        </patternFill>
      </fill>
    </dxf>
    <dxf>
      <font>
        <color rgb="FF006100"/>
      </font>
      <fill>
        <patternFill>
          <bgColor rgb="FFC6EFCE"/>
        </patternFill>
      </fill>
    </dxf>
    <dxf>
      <font>
        <color rgb="FF006100"/>
      </font>
      <fill>
        <patternFill>
          <bgColor rgb="FFC6EFCE"/>
        </patternFill>
      </fill>
    </dxf>
    <dxf>
      <font>
        <b/>
        <i val="0"/>
      </font>
      <fill>
        <patternFill>
          <bgColor theme="9" tint="0.39994506668294322"/>
        </patternFill>
      </fill>
    </dxf>
    <dxf>
      <font>
        <b/>
        <i val="0"/>
      </font>
      <fill>
        <patternFill>
          <bgColor theme="4" tint="0.79998168889431442"/>
        </patternFill>
      </fill>
    </dxf>
    <dxf>
      <font>
        <b/>
        <i val="0"/>
      </font>
      <fill>
        <patternFill patternType="solid">
          <bgColor theme="7" tint="0.79998168889431442"/>
        </patternFill>
      </fill>
    </dxf>
    <dxf>
      <font>
        <b/>
        <i val="0"/>
      </font>
      <fill>
        <patternFill>
          <bgColor theme="9" tint="0.39994506668294322"/>
        </patternFill>
      </fill>
    </dxf>
    <dxf>
      <font>
        <b/>
        <i val="0"/>
      </font>
      <fill>
        <patternFill>
          <bgColor theme="4" tint="0.79998168889431442"/>
        </patternFill>
      </fill>
    </dxf>
    <dxf>
      <font>
        <b/>
        <i val="0"/>
      </font>
      <fill>
        <patternFill patternType="solid">
          <bgColor theme="7" tint="0.79998168889431442"/>
        </patternFill>
      </fill>
    </dxf>
    <dxf>
      <font>
        <b/>
        <i val="0"/>
      </font>
      <fill>
        <patternFill>
          <bgColor theme="9" tint="0.39994506668294322"/>
        </patternFill>
      </fill>
    </dxf>
    <dxf>
      <font>
        <b/>
        <i val="0"/>
      </font>
      <fill>
        <patternFill>
          <bgColor theme="4" tint="0.79998168889431442"/>
        </patternFill>
      </fill>
    </dxf>
    <dxf>
      <font>
        <b/>
        <i val="0"/>
      </font>
      <fill>
        <patternFill patternType="solid">
          <bgColor theme="7" tint="0.79998168889431442"/>
        </patternFill>
      </fill>
    </dxf>
    <dxf>
      <font>
        <b/>
        <i val="0"/>
      </font>
      <fill>
        <patternFill>
          <bgColor theme="9" tint="0.39994506668294322"/>
        </patternFill>
      </fill>
    </dxf>
    <dxf>
      <font>
        <b/>
        <i val="0"/>
      </font>
      <fill>
        <patternFill>
          <bgColor theme="4" tint="0.79998168889431442"/>
        </patternFill>
      </fill>
    </dxf>
    <dxf>
      <font>
        <b/>
        <i val="0"/>
      </font>
      <fill>
        <patternFill patternType="solid">
          <bgColor theme="7" tint="0.79998168889431442"/>
        </patternFill>
      </fill>
    </dxf>
    <dxf>
      <font>
        <b/>
        <i val="0"/>
      </font>
      <fill>
        <patternFill>
          <bgColor theme="9" tint="0.39994506668294322"/>
        </patternFill>
      </fill>
    </dxf>
    <dxf>
      <font>
        <b/>
        <i val="0"/>
      </font>
      <fill>
        <patternFill>
          <bgColor theme="4" tint="0.79998168889431442"/>
        </patternFill>
      </fill>
    </dxf>
    <dxf>
      <font>
        <b/>
        <i val="0"/>
      </font>
      <fill>
        <patternFill patternType="solid">
          <bgColor theme="7" tint="0.79998168889431442"/>
        </patternFill>
      </fill>
    </dxf>
    <dxf>
      <font>
        <b/>
        <i val="0"/>
      </font>
      <fill>
        <patternFill>
          <bgColor theme="9" tint="0.39994506668294322"/>
        </patternFill>
      </fill>
    </dxf>
    <dxf>
      <font>
        <b/>
        <i val="0"/>
      </font>
      <fill>
        <patternFill>
          <bgColor theme="4" tint="0.79998168889431442"/>
        </patternFill>
      </fill>
    </dxf>
    <dxf>
      <font>
        <b/>
        <i val="0"/>
      </font>
      <fill>
        <patternFill patternType="solid">
          <bgColor theme="7" tint="0.79998168889431442"/>
        </patternFill>
      </fill>
    </dxf>
    <dxf>
      <font>
        <b/>
        <i val="0"/>
      </font>
      <fill>
        <patternFill>
          <bgColor theme="9" tint="0.39994506668294322"/>
        </patternFill>
      </fill>
    </dxf>
    <dxf>
      <font>
        <b/>
        <i val="0"/>
      </font>
      <fill>
        <patternFill>
          <bgColor theme="4" tint="0.79998168889431442"/>
        </patternFill>
      </fill>
    </dxf>
    <dxf>
      <font>
        <b/>
        <i val="0"/>
      </font>
      <fill>
        <patternFill patternType="solid">
          <bgColor theme="7" tint="0.79998168889431442"/>
        </patternFill>
      </fill>
    </dxf>
    <dxf>
      <font>
        <b/>
        <i val="0"/>
      </font>
      <fill>
        <patternFill>
          <bgColor theme="9" tint="0.39994506668294322"/>
        </patternFill>
      </fill>
    </dxf>
    <dxf>
      <font>
        <b/>
        <i val="0"/>
      </font>
      <fill>
        <patternFill>
          <bgColor theme="4" tint="0.79998168889431442"/>
        </patternFill>
      </fill>
    </dxf>
    <dxf>
      <font>
        <b/>
        <i val="0"/>
      </font>
      <fill>
        <patternFill patternType="solid">
          <bgColor theme="7" tint="0.79998168889431442"/>
        </patternFill>
      </fill>
    </dxf>
    <dxf>
      <font>
        <b/>
        <i val="0"/>
      </font>
      <fill>
        <patternFill>
          <bgColor theme="9" tint="0.39994506668294322"/>
        </patternFill>
      </fill>
    </dxf>
    <dxf>
      <font>
        <b/>
        <i val="0"/>
      </font>
      <fill>
        <patternFill>
          <bgColor theme="4" tint="0.79998168889431442"/>
        </patternFill>
      </fill>
    </dxf>
    <dxf>
      <font>
        <b/>
        <i val="0"/>
      </font>
      <fill>
        <patternFill patternType="solid">
          <bgColor theme="7" tint="0.79998168889431442"/>
        </patternFill>
      </fill>
    </dxf>
    <dxf>
      <font>
        <b/>
        <i val="0"/>
      </font>
      <fill>
        <patternFill>
          <bgColor theme="9" tint="0.39994506668294322"/>
        </patternFill>
      </fill>
    </dxf>
    <dxf>
      <font>
        <b/>
        <i val="0"/>
      </font>
      <fill>
        <patternFill>
          <bgColor theme="4" tint="0.79998168889431442"/>
        </patternFill>
      </fill>
    </dxf>
    <dxf>
      <font>
        <b/>
        <i val="0"/>
      </font>
      <fill>
        <patternFill patternType="solid">
          <bgColor theme="7" tint="0.79998168889431442"/>
        </patternFill>
      </fill>
    </dxf>
    <dxf>
      <font>
        <b/>
        <i val="0"/>
      </font>
      <fill>
        <patternFill>
          <bgColor theme="9" tint="0.39994506668294322"/>
        </patternFill>
      </fill>
    </dxf>
    <dxf>
      <font>
        <b/>
        <i val="0"/>
      </font>
      <fill>
        <patternFill>
          <bgColor theme="4" tint="0.79998168889431442"/>
        </patternFill>
      </fill>
    </dxf>
    <dxf>
      <font>
        <b/>
        <i val="0"/>
      </font>
      <fill>
        <patternFill patternType="solid">
          <bgColor theme="7" tint="0.79998168889431442"/>
        </patternFill>
      </fill>
    </dxf>
    <dxf>
      <font>
        <b/>
        <i val="0"/>
      </font>
      <fill>
        <patternFill>
          <bgColor theme="9" tint="0.39994506668294322"/>
        </patternFill>
      </fill>
    </dxf>
    <dxf>
      <font>
        <b/>
        <i val="0"/>
      </font>
      <fill>
        <patternFill>
          <bgColor theme="4" tint="0.79998168889431442"/>
        </patternFill>
      </fill>
    </dxf>
    <dxf>
      <font>
        <b/>
        <i val="0"/>
      </font>
      <fill>
        <patternFill patternType="solid">
          <bgColor theme="7" tint="0.79998168889431442"/>
        </patternFill>
      </fill>
    </dxf>
    <dxf>
      <font>
        <b/>
        <i val="0"/>
      </font>
      <fill>
        <patternFill>
          <bgColor theme="9" tint="0.39994506668294322"/>
        </patternFill>
      </fill>
    </dxf>
    <dxf>
      <font>
        <b/>
        <i val="0"/>
      </font>
      <fill>
        <patternFill>
          <bgColor theme="4" tint="0.79998168889431442"/>
        </patternFill>
      </fill>
    </dxf>
    <dxf>
      <font>
        <b/>
        <i val="0"/>
      </font>
      <fill>
        <patternFill patternType="solid">
          <bgColor theme="7" tint="0.79998168889431442"/>
        </patternFill>
      </fill>
    </dxf>
    <dxf>
      <fill>
        <patternFill>
          <bgColor theme="9" tint="0.39994506668294322"/>
        </patternFill>
      </fill>
    </dxf>
    <dxf>
      <fill>
        <patternFill>
          <bgColor theme="4" tint="0.79998168889431442"/>
        </patternFill>
      </fill>
    </dxf>
    <dxf>
      <fill>
        <patternFill>
          <bgColor rgb="FFFFFF00"/>
        </patternFill>
      </fill>
    </dxf>
    <dxf>
      <font>
        <b/>
        <i val="0"/>
      </font>
      <fill>
        <patternFill>
          <bgColor theme="9" tint="0.39994506668294322"/>
        </patternFill>
      </fill>
    </dxf>
    <dxf>
      <font>
        <b/>
        <i val="0"/>
      </font>
      <fill>
        <patternFill>
          <bgColor theme="4" tint="0.79998168889431442"/>
        </patternFill>
      </fill>
    </dxf>
    <dxf>
      <font>
        <b/>
        <i val="0"/>
      </font>
      <fill>
        <patternFill patternType="solid">
          <bgColor theme="7"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C8196A-FAB3-8246-9812-826F3A72A59A}">
  <dimension ref="A1:J160"/>
  <sheetViews>
    <sheetView tabSelected="1" zoomScale="90" zoomScaleNormal="90" workbookViewId="0">
      <pane ySplit="3" topLeftCell="A4" activePane="bottomLeft" state="frozen"/>
      <selection activeCell="B1" sqref="B1"/>
      <selection pane="bottomLeft" activeCell="A2" sqref="A2"/>
    </sheetView>
  </sheetViews>
  <sheetFormatPr defaultColWidth="9.23046875" defaultRowHeight="14.5"/>
  <cols>
    <col min="1" max="1" width="9.23046875" style="4"/>
    <col min="2" max="2" width="24.3046875" style="76" customWidth="1"/>
    <col min="3" max="3" width="20.53515625" style="4" customWidth="1"/>
    <col min="4" max="4" width="9.07421875" style="17" customWidth="1"/>
    <col min="5" max="5" width="7.07421875" style="14" customWidth="1"/>
    <col min="6" max="6" width="5.07421875" style="4" customWidth="1"/>
    <col min="7" max="7" width="10.53515625" style="4" bestFit="1" customWidth="1"/>
    <col min="8" max="9" width="11.23046875" style="4" bestFit="1" customWidth="1"/>
    <col min="10" max="10" width="10.3046875" style="4" bestFit="1" customWidth="1"/>
    <col min="11" max="16384" width="9.23046875" style="4"/>
  </cols>
  <sheetData>
    <row r="1" spans="1:10" ht="18.5">
      <c r="A1" s="3" t="s">
        <v>403</v>
      </c>
      <c r="G1" s="12" t="s">
        <v>86</v>
      </c>
      <c r="H1" s="4">
        <v>4500</v>
      </c>
    </row>
    <row r="3" spans="1:10" s="9" customFormat="1">
      <c r="A3" s="9" t="s">
        <v>0</v>
      </c>
      <c r="B3" s="77" t="s">
        <v>1</v>
      </c>
      <c r="C3" s="9" t="s">
        <v>84</v>
      </c>
      <c r="D3" s="9" t="s">
        <v>96</v>
      </c>
      <c r="E3" s="21" t="s">
        <v>162</v>
      </c>
      <c r="F3" s="9" t="s">
        <v>65</v>
      </c>
      <c r="G3" s="9" t="s">
        <v>67</v>
      </c>
      <c r="H3" s="9" t="s">
        <v>66</v>
      </c>
      <c r="I3" s="9" t="s">
        <v>167</v>
      </c>
      <c r="J3" s="9" t="s">
        <v>168</v>
      </c>
    </row>
    <row r="4" spans="1:10">
      <c r="A4" s="1">
        <f>VALUE(IF(ISERROR(VALUE(SUBSTITUTE(prevWBS,".",""))),"1",IF(ISERROR(FIND("`",SUBSTITUTE(prevWBS,".","`",1))),TEXT(VALUE(prevWBS)+1,"#"),TEXT(VALUE(LEFT(prevWBS,FIND("`",SUBSTITUTE(prevWBS,".","`",1))-1))+1,"#"))))</f>
        <v>1</v>
      </c>
      <c r="B4" s="2" t="s">
        <v>2</v>
      </c>
      <c r="G4" s="11"/>
      <c r="H4" s="11"/>
    </row>
    <row r="5" spans="1:10">
      <c r="A5" s="5"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1.1</v>
      </c>
      <c r="B5" s="6" t="s">
        <v>12</v>
      </c>
      <c r="G5" s="11"/>
      <c r="H5" s="11"/>
    </row>
    <row r="6" spans="1:10">
      <c r="A6" s="5" t="str">
        <f>IF(ISERROR(VALUE(SUBSTITUTE(prevWBS,".",""))),"0.0.1",IF(ISERROR(FIND("`",SUBSTITUTE(prevWBS,".","`",2))),prevWBS&amp;".1",LEFT(prevWBS,FIND("`",SUBSTITUTE(prevWBS,".","`",2)))&amp;IF(ISERROR(FIND("`",SUBSTITUTE(prevWBS,".","`",3))),VALUE(RIGHT(prevWBS,LEN(prevWBS)-FIND("`",SUBSTITUTE(prevWBS,".","`",2))))+1,VALUE(MID(prevWBS,FIND("`",SUBSTITUTE(prevWBS,".","`",2))+1,(FIND("`",SUBSTITUTE(prevWBS,".","`",3))-FIND("`",SUBSTITUTE(prevWBS,".","`",2))-1)))+1)))</f>
        <v>1.1.1</v>
      </c>
      <c r="B6" s="78" t="s">
        <v>7</v>
      </c>
      <c r="G6" s="11"/>
      <c r="H6" s="11"/>
    </row>
    <row r="7" spans="1:10">
      <c r="A7" s="5" t="str">
        <f>IF(ISERROR(VALUE(SUBSTITUTE(prevWBS,".",""))),"0.0.1",IF(ISERROR(FIND("`",SUBSTITUTE(prevWBS,".","`",2))),prevWBS&amp;".1",LEFT(prevWBS,FIND("`",SUBSTITUTE(prevWBS,".","`",2)))&amp;IF(ISERROR(FIND("`",SUBSTITUTE(prevWBS,".","`",3))),VALUE(RIGHT(prevWBS,LEN(prevWBS)-FIND("`",SUBSTITUTE(prevWBS,".","`",2))))+1,VALUE(MID(prevWBS,FIND("`",SUBSTITUTE(prevWBS,".","`",2))+1,(FIND("`",SUBSTITUTE(prevWBS,".","`",3))-FIND("`",SUBSTITUTE(prevWBS,".","`",2))-1)))+1)))</f>
        <v>1.1.2</v>
      </c>
      <c r="B7" s="78" t="s">
        <v>6</v>
      </c>
      <c r="C7" s="7"/>
      <c r="D7" s="7"/>
      <c r="E7" s="7"/>
      <c r="F7" s="7"/>
      <c r="G7" s="7"/>
      <c r="H7" s="7"/>
      <c r="I7" s="24">
        <f>SUMIFS(H:H,A:A,A7&amp;".?")+SUMIFS(H:H,A:A,A7&amp;".??")+SUMIFS(H:H,A:A,A7&amp;".???")</f>
        <v>0</v>
      </c>
    </row>
    <row r="8" spans="1:10">
      <c r="A8" s="5" t="str">
        <f>IF(ISERROR(VALUE(SUBSTITUTE(prevWBS,".",""))),"0.0.0.1",IF(ISERROR(FIND("`",SUBSTITUTE(prevWBS,".","`",3))),prevWBS&amp;".1",LEFT(prevWBS,FIND("`",SUBSTITUTE(prevWBS,".","`",3)))&amp;IF(ISERROR(FIND("`",SUBSTITUTE(prevWBS,".","`",4))),VALUE(RIGHT(prevWBS,LEN(prevWBS)-FIND("`",SUBSTITUTE(prevWBS,".","`",3))))+1,VALUE(MID(prevWBS,FIND("`",SUBSTITUTE(prevWBS,".","`",3))+1,(FIND("`",SUBSTITUTE(prevWBS,".","`",4))-FIND("`",SUBSTITUTE(prevWBS,".","`",3))-1)))+1)))</f>
        <v>1.1.2.1</v>
      </c>
      <c r="B8" s="78" t="s">
        <v>31</v>
      </c>
      <c r="C8" s="12" t="s">
        <v>97</v>
      </c>
      <c r="D8" s="18">
        <v>45807</v>
      </c>
      <c r="E8" s="14" t="s">
        <v>85</v>
      </c>
      <c r="G8" s="11"/>
      <c r="H8" s="11"/>
    </row>
    <row r="9" spans="1:10">
      <c r="A9" s="5" t="str">
        <f>IF(ISERROR(VALUE(SUBSTITUTE(prevWBS,".",""))),"0.0.0.1",IF(ISERROR(FIND("`",SUBSTITUTE(prevWBS,".","`",3))),prevWBS&amp;".1",LEFT(prevWBS,FIND("`",SUBSTITUTE(prevWBS,".","`",3)))&amp;IF(ISERROR(FIND("`",SUBSTITUTE(prevWBS,".","`",4))),VALUE(RIGHT(prevWBS,LEN(prevWBS)-FIND("`",SUBSTITUTE(prevWBS,".","`",3))))+1,VALUE(MID(prevWBS,FIND("`",SUBSTITUTE(prevWBS,".","`",3))+1,(FIND("`",SUBSTITUTE(prevWBS,".","`",4))-FIND("`",SUBSTITUTE(prevWBS,".","`",3))-1)))+1)))</f>
        <v>1.1.2.2</v>
      </c>
      <c r="B9" s="78" t="s">
        <v>32</v>
      </c>
      <c r="C9" s="12" t="s">
        <v>97</v>
      </c>
      <c r="D9" s="18">
        <v>45807</v>
      </c>
      <c r="E9" s="14" t="s">
        <v>85</v>
      </c>
      <c r="G9" s="11"/>
      <c r="H9" s="11"/>
    </row>
    <row r="10" spans="1:10">
      <c r="A10" s="5" t="str">
        <f>IF(ISERROR(VALUE(SUBSTITUTE(prevWBS,".",""))),"0.0.1",IF(ISERROR(FIND("`",SUBSTITUTE(prevWBS,".","`",2))),prevWBS&amp;".1",LEFT(prevWBS,FIND("`",SUBSTITUTE(prevWBS,".","`",2)))&amp;IF(ISERROR(FIND("`",SUBSTITUTE(prevWBS,".","`",3))),VALUE(RIGHT(prevWBS,LEN(prevWBS)-FIND("`",SUBSTITUTE(prevWBS,".","`",2))))+1,VALUE(MID(prevWBS,FIND("`",SUBSTITUTE(prevWBS,".","`",2))+1,(FIND("`",SUBSTITUTE(prevWBS,".","`",3))-FIND("`",SUBSTITUTE(prevWBS,".","`",2))-1)))+1)))</f>
        <v>1.1.3</v>
      </c>
      <c r="B10" s="78" t="s">
        <v>246</v>
      </c>
      <c r="C10" s="7"/>
      <c r="D10" s="7"/>
      <c r="E10" s="7"/>
      <c r="F10" s="7"/>
      <c r="G10" s="7"/>
      <c r="H10" s="7"/>
      <c r="I10" s="24">
        <f>SUMIFS(H:H,A:A,A10&amp;".?")+SUMIFS(H:H,A:A,A10&amp;".??")+SUMIFS(H:H,A:A,A10&amp;".???")</f>
        <v>0</v>
      </c>
      <c r="J10" s="24">
        <f>SUMIFS(H:H,E:E,"Progres",A:A,A10&amp;".?")+SUMIFS(H:H,E:E,"Progres",A:A,A10&amp;".??")</f>
        <v>0</v>
      </c>
    </row>
    <row r="11" spans="1:10">
      <c r="A11" s="5" t="str">
        <f>IF(ISERROR(VALUE(SUBSTITUTE(prevWBS,".",""))),"0.0.0.1",IF(ISERROR(FIND("`",SUBSTITUTE(prevWBS,".","`",3))),prevWBS&amp;".1",LEFT(prevWBS,FIND("`",SUBSTITUTE(prevWBS,".","`",3)))&amp;IF(ISERROR(FIND("`",SUBSTITUTE(prevWBS,".","`",4))),VALUE(RIGHT(prevWBS,LEN(prevWBS)-FIND("`",SUBSTITUTE(prevWBS,".","`",3))))+1,VALUE(MID(prevWBS,FIND("`",SUBSTITUTE(prevWBS,".","`",3))+1,(FIND("`",SUBSTITUTE(prevWBS,".","`",4))-FIND("`",SUBSTITUTE(prevWBS,".","`",3))-1)))+1)))</f>
        <v>1.1.3.1</v>
      </c>
      <c r="B11" s="78" t="s">
        <v>9</v>
      </c>
      <c r="C11" s="12" t="s">
        <v>68</v>
      </c>
      <c r="D11" s="18">
        <v>45806</v>
      </c>
      <c r="E11" s="14" t="s">
        <v>85</v>
      </c>
      <c r="G11" s="11"/>
      <c r="H11" s="11"/>
    </row>
    <row r="12" spans="1:10" ht="29">
      <c r="A12" s="5" t="str">
        <f>IF(ISERROR(VALUE(SUBSTITUTE(prevWBS,".",""))),"0.0.0.1",IF(ISERROR(FIND("`",SUBSTITUTE(prevWBS,".","`",3))),prevWBS&amp;".1",LEFT(prevWBS,FIND("`",SUBSTITUTE(prevWBS,".","`",3)))&amp;IF(ISERROR(FIND("`",SUBSTITUTE(prevWBS,".","`",4))),VALUE(RIGHT(prevWBS,LEN(prevWBS)-FIND("`",SUBSTITUTE(prevWBS,".","`",3))))+1,VALUE(MID(prevWBS,FIND("`",SUBSTITUTE(prevWBS,".","`",3))+1,(FIND("`",SUBSTITUTE(prevWBS,".","`",4))-FIND("`",SUBSTITUTE(prevWBS,".","`",3))-1)))+1)))</f>
        <v>1.1.3.2</v>
      </c>
      <c r="B12" s="78" t="s">
        <v>165</v>
      </c>
      <c r="C12" s="12" t="s">
        <v>68</v>
      </c>
      <c r="D12" s="18">
        <v>45830</v>
      </c>
      <c r="E12" s="14" t="s">
        <v>85</v>
      </c>
      <c r="F12" s="4">
        <v>2</v>
      </c>
      <c r="G12" s="11"/>
      <c r="H12" s="11">
        <f>G12*F12</f>
        <v>0</v>
      </c>
    </row>
    <row r="13" spans="1:10">
      <c r="A13" s="5" t="str">
        <f>IF(ISERROR(VALUE(SUBSTITUTE(prevWBS,".",""))),"0.0.1",IF(ISERROR(FIND("`",SUBSTITUTE(prevWBS,".","`",2))),prevWBS&amp;".1",LEFT(prevWBS,FIND("`",SUBSTITUTE(prevWBS,".","`",2)))&amp;IF(ISERROR(FIND("`",SUBSTITUTE(prevWBS,".","`",3))),VALUE(RIGHT(prevWBS,LEN(prevWBS)-FIND("`",SUBSTITUTE(prevWBS,".","`",2))))+1,VALUE(MID(prevWBS,FIND("`",SUBSTITUTE(prevWBS,".","`",2))+1,(FIND("`",SUBSTITUTE(prevWBS,".","`",3))-FIND("`",SUBSTITUTE(prevWBS,".","`",2))-1)))+1)))</f>
        <v>1.1.4</v>
      </c>
      <c r="B13" s="78" t="s">
        <v>17</v>
      </c>
      <c r="C13" s="7"/>
      <c r="D13" s="7"/>
      <c r="E13" s="7"/>
      <c r="F13" s="7"/>
      <c r="G13" s="7"/>
      <c r="H13" s="7"/>
      <c r="I13" s="24">
        <f>SUMIFS(H:H,A:A,A13&amp;".?")+SUMIFS(H:H,A:A,A13&amp;".??")+SUMIFS(H:H,A:A,A13&amp;".???")</f>
        <v>0</v>
      </c>
      <c r="J13" s="24">
        <f>SUMIFS(H:H,E:E,"Progres",A:A,A13&amp;".?")+SUMIFS(H:H,E:E,"Progres",A:A,A13&amp;".??")</f>
        <v>0</v>
      </c>
    </row>
    <row r="14" spans="1:10" ht="29">
      <c r="A14" s="5" t="str">
        <f>IF(ISERROR(VALUE(SUBSTITUTE(prevWBS,".",""))),"0.0.0.1",IF(ISERROR(FIND("`",SUBSTITUTE(prevWBS,".","`",3))),prevWBS&amp;".1",LEFT(prevWBS,FIND("`",SUBSTITUTE(prevWBS,".","`",3)))&amp;IF(ISERROR(FIND("`",SUBSTITUTE(prevWBS,".","`",4))),VALUE(RIGHT(prevWBS,LEN(prevWBS)-FIND("`",SUBSTITUTE(prevWBS,".","`",3))))+1,VALUE(MID(prevWBS,FIND("`",SUBSTITUTE(prevWBS,".","`",3))+1,(FIND("`",SUBSTITUTE(prevWBS,".","`",4))-FIND("`",SUBSTITUTE(prevWBS,".","`",3))-1)))+1)))</f>
        <v>1.1.4.1</v>
      </c>
      <c r="B14" s="78" t="s">
        <v>19</v>
      </c>
      <c r="C14" s="13" t="s">
        <v>70</v>
      </c>
      <c r="D14" s="18">
        <v>45806</v>
      </c>
      <c r="E14" s="14" t="s">
        <v>85</v>
      </c>
      <c r="G14" s="11"/>
      <c r="H14" s="11"/>
    </row>
    <row r="15" spans="1:10" ht="29">
      <c r="A15" s="5" t="str">
        <f>IF(ISERROR(VALUE(SUBSTITUTE(prevWBS,".",""))),"0.0.0.1",IF(ISERROR(FIND("`",SUBSTITUTE(prevWBS,".","`",3))),prevWBS&amp;".1",LEFT(prevWBS,FIND("`",SUBSTITUTE(prevWBS,".","`",3)))&amp;IF(ISERROR(FIND("`",SUBSTITUTE(prevWBS,".","`",4))),VALUE(RIGHT(prevWBS,LEN(prevWBS)-FIND("`",SUBSTITUTE(prevWBS,".","`",3))))+1,VALUE(MID(prevWBS,FIND("`",SUBSTITUTE(prevWBS,".","`",3))+1,(FIND("`",SUBSTITUTE(prevWBS,".","`",4))-FIND("`",SUBSTITUTE(prevWBS,".","`",3))-1)))+1)))</f>
        <v>1.1.4.2</v>
      </c>
      <c r="B15" s="78" t="s">
        <v>71</v>
      </c>
      <c r="C15" s="12" t="s">
        <v>69</v>
      </c>
      <c r="D15" s="18">
        <v>45806</v>
      </c>
      <c r="E15" s="14" t="s">
        <v>85</v>
      </c>
      <c r="F15" s="4">
        <v>2</v>
      </c>
      <c r="G15" s="11"/>
      <c r="H15" s="11">
        <f>G15*F15</f>
        <v>0</v>
      </c>
    </row>
    <row r="16" spans="1:10" ht="29">
      <c r="A16" s="5" t="str">
        <f>IF(ISERROR(VALUE(SUBSTITUTE(prevWBS,".",""))),"0.0.0.1",IF(ISERROR(FIND("`",SUBSTITUTE(prevWBS,".","`",3))),prevWBS&amp;".1",LEFT(prevWBS,FIND("`",SUBSTITUTE(prevWBS,".","`",3)))&amp;IF(ISERROR(FIND("`",SUBSTITUTE(prevWBS,".","`",4))),VALUE(RIGHT(prevWBS,LEN(prevWBS)-FIND("`",SUBSTITUTE(prevWBS,".","`",3))))+1,VALUE(MID(prevWBS,FIND("`",SUBSTITUTE(prevWBS,".","`",3))+1,(FIND("`",SUBSTITUTE(prevWBS,".","`",4))-FIND("`",SUBSTITUTE(prevWBS,".","`",3))-1)))+1)))</f>
        <v>1.1.4.3</v>
      </c>
      <c r="B16" s="78" t="s">
        <v>72</v>
      </c>
      <c r="C16" s="12" t="s">
        <v>98</v>
      </c>
      <c r="D16" s="18">
        <v>45806</v>
      </c>
      <c r="E16" s="14" t="s">
        <v>85</v>
      </c>
      <c r="F16" s="4">
        <v>2</v>
      </c>
      <c r="G16" s="11"/>
      <c r="H16" s="11">
        <f>G16*F16</f>
        <v>0</v>
      </c>
    </row>
    <row r="17" spans="1:10">
      <c r="A17" s="5" t="str">
        <f>IF(ISERROR(VALUE(SUBSTITUTE(prevWBS,".",""))),"0.0.0.1",IF(ISERROR(FIND("`",SUBSTITUTE(prevWBS,".","`",3))),prevWBS&amp;".1",LEFT(prevWBS,FIND("`",SUBSTITUTE(prevWBS,".","`",3)))&amp;IF(ISERROR(FIND("`",SUBSTITUTE(prevWBS,".","`",4))),VALUE(RIGHT(prevWBS,LEN(prevWBS)-FIND("`",SUBSTITUTE(prevWBS,".","`",3))))+1,VALUE(MID(prevWBS,FIND("`",SUBSTITUTE(prevWBS,".","`",3))+1,(FIND("`",SUBSTITUTE(prevWBS,".","`",4))-FIND("`",SUBSTITUTE(prevWBS,".","`",3))-1)))+1)))</f>
        <v>1.1.4.4</v>
      </c>
      <c r="B17" s="78" t="s">
        <v>73</v>
      </c>
      <c r="C17" s="12"/>
      <c r="D17" s="18">
        <v>45806</v>
      </c>
      <c r="E17" s="14" t="s">
        <v>85</v>
      </c>
      <c r="F17" s="4">
        <v>2</v>
      </c>
      <c r="G17" s="11"/>
      <c r="H17" s="11">
        <f>G17*F17</f>
        <v>0</v>
      </c>
    </row>
    <row r="18" spans="1:10">
      <c r="A18" s="5" t="str">
        <f>IF(ISERROR(VALUE(SUBSTITUTE(prevWBS,".",""))),"0.0.0.1",IF(ISERROR(FIND("`",SUBSTITUTE(prevWBS,".","`",3))),prevWBS&amp;".1",LEFT(prevWBS,FIND("`",SUBSTITUTE(prevWBS,".","`",3)))&amp;IF(ISERROR(FIND("`",SUBSTITUTE(prevWBS,".","`",4))),VALUE(RIGHT(prevWBS,LEN(prevWBS)-FIND("`",SUBSTITUTE(prevWBS,".","`",3))))+1,VALUE(MID(prevWBS,FIND("`",SUBSTITUTE(prevWBS,".","`",3))+1,(FIND("`",SUBSTITUTE(prevWBS,".","`",4))-FIND("`",SUBSTITUTE(prevWBS,".","`",3))-1)))+1)))</f>
        <v>1.1.4.5</v>
      </c>
      <c r="B18" s="78" t="s">
        <v>247</v>
      </c>
      <c r="D18" s="18">
        <v>45806</v>
      </c>
      <c r="E18" s="14" t="s">
        <v>85</v>
      </c>
      <c r="G18" s="11"/>
      <c r="H18" s="11"/>
    </row>
    <row r="19" spans="1:10">
      <c r="A19" s="5" t="str">
        <f>IF(ISERROR(VALUE(SUBSTITUTE(prevWBS,".",""))),"0.0.1",IF(ISERROR(FIND("`",SUBSTITUTE(prevWBS,".","`",2))),prevWBS&amp;".1",LEFT(prevWBS,FIND("`",SUBSTITUTE(prevWBS,".","`",2)))&amp;IF(ISERROR(FIND("`",SUBSTITUTE(prevWBS,".","`",3))),VALUE(RIGHT(prevWBS,LEN(prevWBS)-FIND("`",SUBSTITUTE(prevWBS,".","`",2))))+1,VALUE(MID(prevWBS,FIND("`",SUBSTITUTE(prevWBS,".","`",2))+1,(FIND("`",SUBSTITUTE(prevWBS,".","`",3))-FIND("`",SUBSTITUTE(prevWBS,".","`",2))-1)))+1)))</f>
        <v>1.1.5</v>
      </c>
      <c r="B19" s="78" t="s">
        <v>4</v>
      </c>
      <c r="C19" s="7"/>
      <c r="D19" s="7"/>
      <c r="E19" s="7"/>
      <c r="F19" s="7"/>
      <c r="G19" s="7"/>
      <c r="H19" s="7"/>
      <c r="I19" s="24">
        <f>SUMIFS(H:H,A:A,A19&amp;".?")+SUMIFS(H:H,A:A,A19&amp;".??")+SUMIFS(H:H,A:A,A19&amp;".???")</f>
        <v>0</v>
      </c>
      <c r="J19" s="24">
        <f>SUMIFS(H:H,E:E,"Progres",A:A,A19&amp;".?")+SUMIFS(H:H,E:E,"Progres",A:A,A19&amp;".??")</f>
        <v>0</v>
      </c>
    </row>
    <row r="20" spans="1:10" ht="29">
      <c r="A20" s="5" t="str">
        <f t="shared" ref="A20:A27" si="0">IF(ISERROR(VALUE(SUBSTITUTE(prevWBS,".",""))),"0.0.0.1",IF(ISERROR(FIND("`",SUBSTITUTE(prevWBS,".","`",3))),prevWBS&amp;".1",LEFT(prevWBS,FIND("`",SUBSTITUTE(prevWBS,".","`",3)))&amp;IF(ISERROR(FIND("`",SUBSTITUTE(prevWBS,".","`",4))),VALUE(RIGHT(prevWBS,LEN(prevWBS)-FIND("`",SUBSTITUTE(prevWBS,".","`",3))))+1,VALUE(MID(prevWBS,FIND("`",SUBSTITUTE(prevWBS,".","`",3))+1,(FIND("`",SUBSTITUTE(prevWBS,".","`",4))-FIND("`",SUBSTITUTE(prevWBS,".","`",3))-1)))+1)))</f>
        <v>1.1.5.1</v>
      </c>
      <c r="B20" s="78" t="s">
        <v>89</v>
      </c>
      <c r="C20" s="12" t="s">
        <v>87</v>
      </c>
      <c r="D20" s="18">
        <v>45806</v>
      </c>
      <c r="E20" s="14" t="s">
        <v>85</v>
      </c>
      <c r="G20" s="11"/>
      <c r="H20" s="11"/>
    </row>
    <row r="21" spans="1:10" ht="29">
      <c r="A21" s="5" t="str">
        <f t="shared" si="0"/>
        <v>1.1.5.2</v>
      </c>
      <c r="B21" s="78" t="s">
        <v>90</v>
      </c>
      <c r="C21" s="12" t="s">
        <v>88</v>
      </c>
      <c r="D21" s="18">
        <v>45806</v>
      </c>
      <c r="E21" s="14" t="s">
        <v>85</v>
      </c>
      <c r="G21" s="11"/>
      <c r="H21" s="11"/>
    </row>
    <row r="22" spans="1:10" ht="29">
      <c r="A22" s="5" t="str">
        <f t="shared" si="0"/>
        <v>1.1.5.3</v>
      </c>
      <c r="B22" s="78" t="s">
        <v>91</v>
      </c>
      <c r="C22" s="25" t="s">
        <v>169</v>
      </c>
      <c r="D22" s="18">
        <v>45806</v>
      </c>
      <c r="E22" s="14" t="s">
        <v>85</v>
      </c>
      <c r="G22" s="11"/>
      <c r="H22" s="11"/>
    </row>
    <row r="23" spans="1:10" ht="29">
      <c r="A23" s="5" t="str">
        <f t="shared" si="0"/>
        <v>1.1.5.4</v>
      </c>
      <c r="B23" s="78" t="s">
        <v>74</v>
      </c>
      <c r="C23" s="12" t="s">
        <v>87</v>
      </c>
      <c r="D23" s="18">
        <v>45806</v>
      </c>
      <c r="E23" s="14" t="s">
        <v>85</v>
      </c>
      <c r="F23" s="4">
        <v>5</v>
      </c>
      <c r="G23" s="11"/>
      <c r="H23" s="11">
        <f>G23*F23</f>
        <v>0</v>
      </c>
    </row>
    <row r="24" spans="1:10" ht="29">
      <c r="A24" s="5" t="str">
        <f t="shared" si="0"/>
        <v>1.1.5.5</v>
      </c>
      <c r="B24" s="78" t="s">
        <v>75</v>
      </c>
      <c r="C24" s="12" t="s">
        <v>88</v>
      </c>
      <c r="D24" s="18">
        <v>45806</v>
      </c>
      <c r="E24" s="14" t="s">
        <v>85</v>
      </c>
      <c r="F24" s="4">
        <v>2</v>
      </c>
      <c r="G24" s="11"/>
      <c r="H24" s="11">
        <f t="shared" ref="H24:H29" si="1">G24*F24</f>
        <v>0</v>
      </c>
    </row>
    <row r="25" spans="1:10" ht="29">
      <c r="A25" s="5" t="str">
        <f t="shared" si="0"/>
        <v>1.1.5.6</v>
      </c>
      <c r="B25" s="78" t="s">
        <v>76</v>
      </c>
      <c r="C25" s="25" t="s">
        <v>170</v>
      </c>
      <c r="D25" s="18">
        <v>45806</v>
      </c>
      <c r="E25" s="14" t="s">
        <v>85</v>
      </c>
      <c r="F25" s="4">
        <v>3</v>
      </c>
      <c r="G25" s="11"/>
      <c r="H25" s="11">
        <f t="shared" si="1"/>
        <v>0</v>
      </c>
    </row>
    <row r="26" spans="1:10" ht="29">
      <c r="A26" s="5" t="str">
        <f t="shared" si="0"/>
        <v>1.1.5.7</v>
      </c>
      <c r="B26" s="78" t="s">
        <v>163</v>
      </c>
      <c r="C26" s="25" t="s">
        <v>171</v>
      </c>
      <c r="D26" s="18">
        <v>45806</v>
      </c>
      <c r="E26" s="14" t="s">
        <v>85</v>
      </c>
      <c r="F26" s="4">
        <v>1</v>
      </c>
      <c r="G26" s="11"/>
      <c r="H26" s="11">
        <f t="shared" si="1"/>
        <v>0</v>
      </c>
    </row>
    <row r="27" spans="1:10" ht="29">
      <c r="A27" s="5" t="str">
        <f t="shared" si="0"/>
        <v>1.1.5.8</v>
      </c>
      <c r="B27" s="78" t="s">
        <v>248</v>
      </c>
      <c r="D27" s="18">
        <v>45806</v>
      </c>
      <c r="E27" s="14" t="s">
        <v>85</v>
      </c>
      <c r="G27" s="11"/>
      <c r="H27" s="11">
        <f t="shared" si="1"/>
        <v>0</v>
      </c>
    </row>
    <row r="28" spans="1:10">
      <c r="A28" s="5" t="str">
        <f>IF(ISERROR(VALUE(SUBSTITUTE(prevWBS,".",""))),"0.0.1",IF(ISERROR(FIND("`",SUBSTITUTE(prevWBS,".","`",2))),prevWBS&amp;".1",LEFT(prevWBS,FIND("`",SUBSTITUTE(prevWBS,".","`",2)))&amp;IF(ISERROR(FIND("`",SUBSTITUTE(prevWBS,".","`",3))),VALUE(RIGHT(prevWBS,LEN(prevWBS)-FIND("`",SUBSTITUTE(prevWBS,".","`",2))))+1,VALUE(MID(prevWBS,FIND("`",SUBSTITUTE(prevWBS,".","`",2))+1,(FIND("`",SUBSTITUTE(prevWBS,".","`",3))-FIND("`",SUBSTITUTE(prevWBS,".","`",2))-1)))+1)))</f>
        <v>1.1.6</v>
      </c>
      <c r="B28" s="78" t="s">
        <v>18</v>
      </c>
      <c r="C28" s="7"/>
      <c r="D28" s="7"/>
      <c r="E28" s="7"/>
      <c r="F28" s="7"/>
      <c r="G28" s="7"/>
      <c r="H28" s="7">
        <f t="shared" si="1"/>
        <v>0</v>
      </c>
      <c r="I28" s="24">
        <f>SUMIFS(H:H,A:A,A28&amp;".?")+SUMIFS(H:H,A:A,A28&amp;".??")+SUMIFS(H:H,A:A,A28&amp;".???")</f>
        <v>0</v>
      </c>
      <c r="J28" s="24">
        <f>SUMIFS(H:H,E:E,"Progres",A:A,A28&amp;".?")+SUMIFS(H:H,E:E,"Progres",A:A,A28&amp;".??")</f>
        <v>0</v>
      </c>
    </row>
    <row r="29" spans="1:10" ht="29">
      <c r="A29" s="5" t="str">
        <f t="shared" ref="A29:A46" si="2">IF(ISERROR(VALUE(SUBSTITUTE(prevWBS,".",""))),"0.0.0.1",IF(ISERROR(FIND("`",SUBSTITUTE(prevWBS,".","`",3))),prevWBS&amp;".1",LEFT(prevWBS,FIND("`",SUBSTITUTE(prevWBS,".","`",3)))&amp;IF(ISERROR(FIND("`",SUBSTITUTE(prevWBS,".","`",4))),VALUE(RIGHT(prevWBS,LEN(prevWBS)-FIND("`",SUBSTITUTE(prevWBS,".","`",3))))+1,VALUE(MID(prevWBS,FIND("`",SUBSTITUTE(prevWBS,".","`",3))+1,(FIND("`",SUBSTITUTE(prevWBS,".","`",4))-FIND("`",SUBSTITUTE(prevWBS,".","`",3))-1)))+1)))</f>
        <v>1.1.6.1</v>
      </c>
      <c r="B29" s="78" t="s">
        <v>78</v>
      </c>
      <c r="C29" s="22" t="s">
        <v>164</v>
      </c>
      <c r="D29" s="18">
        <v>45832</v>
      </c>
      <c r="E29" s="14" t="s">
        <v>85</v>
      </c>
      <c r="F29" s="4">
        <v>2</v>
      </c>
      <c r="G29" s="11"/>
      <c r="H29" s="11">
        <f t="shared" si="1"/>
        <v>0</v>
      </c>
    </row>
    <row r="30" spans="1:10" ht="29">
      <c r="A30" s="5" t="str">
        <f t="shared" si="2"/>
        <v>1.1.6.2</v>
      </c>
      <c r="B30" s="78" t="s">
        <v>79</v>
      </c>
      <c r="C30" s="10" t="s">
        <v>55</v>
      </c>
      <c r="D30" s="18">
        <v>45806</v>
      </c>
      <c r="E30" s="14" t="s">
        <v>85</v>
      </c>
      <c r="G30" s="11"/>
      <c r="H30" s="11"/>
    </row>
    <row r="31" spans="1:10" ht="29">
      <c r="A31" s="5" t="str">
        <f t="shared" si="2"/>
        <v>1.1.6.3</v>
      </c>
      <c r="B31" s="78" t="s">
        <v>56</v>
      </c>
      <c r="C31" s="12" t="s">
        <v>77</v>
      </c>
      <c r="D31" s="18">
        <v>45806</v>
      </c>
      <c r="E31" s="14" t="s">
        <v>85</v>
      </c>
      <c r="G31" s="11"/>
      <c r="H31" s="11"/>
    </row>
    <row r="32" spans="1:10" ht="29">
      <c r="A32" s="5" t="str">
        <f t="shared" si="2"/>
        <v>1.1.6.4</v>
      </c>
      <c r="B32" s="78" t="s">
        <v>81</v>
      </c>
      <c r="C32" s="10" t="s">
        <v>55</v>
      </c>
      <c r="D32" s="18">
        <v>45806</v>
      </c>
      <c r="E32" s="14" t="s">
        <v>85</v>
      </c>
      <c r="G32" s="11"/>
      <c r="H32" s="11"/>
    </row>
    <row r="33" spans="1:10" ht="29">
      <c r="A33" s="5" t="str">
        <f t="shared" si="2"/>
        <v>1.1.6.5</v>
      </c>
      <c r="B33" s="78" t="s">
        <v>80</v>
      </c>
      <c r="C33" s="10" t="s">
        <v>55</v>
      </c>
      <c r="D33" s="18">
        <v>45806</v>
      </c>
      <c r="E33" s="14" t="s">
        <v>85</v>
      </c>
      <c r="G33" s="11"/>
      <c r="H33" s="11"/>
    </row>
    <row r="34" spans="1:10" ht="29">
      <c r="A34" s="5" t="str">
        <f t="shared" si="2"/>
        <v>1.1.6.6</v>
      </c>
      <c r="B34" s="78" t="s">
        <v>82</v>
      </c>
      <c r="C34" s="12" t="s">
        <v>77</v>
      </c>
      <c r="D34" s="18">
        <v>45806</v>
      </c>
      <c r="E34" s="14" t="s">
        <v>85</v>
      </c>
      <c r="G34" s="11"/>
      <c r="H34" s="11"/>
    </row>
    <row r="35" spans="1:10">
      <c r="A35" s="5" t="str">
        <f t="shared" si="2"/>
        <v>1.1.6.7</v>
      </c>
      <c r="B35" s="78" t="s">
        <v>20</v>
      </c>
      <c r="C35" s="12" t="s">
        <v>83</v>
      </c>
      <c r="D35" s="18">
        <v>45806</v>
      </c>
      <c r="E35" s="14" t="s">
        <v>85</v>
      </c>
      <c r="G35" s="11"/>
      <c r="H35" s="11"/>
    </row>
    <row r="36" spans="1:10" ht="29">
      <c r="A36" s="5" t="str">
        <f t="shared" si="2"/>
        <v>1.1.6.8</v>
      </c>
      <c r="B36" s="78" t="s">
        <v>21</v>
      </c>
      <c r="C36" s="12" t="s">
        <v>77</v>
      </c>
      <c r="D36" s="18">
        <v>45806</v>
      </c>
      <c r="E36" s="14" t="s">
        <v>85</v>
      </c>
      <c r="G36" s="11"/>
      <c r="H36" s="11"/>
    </row>
    <row r="37" spans="1:10" ht="58">
      <c r="A37" s="5" t="str">
        <f t="shared" si="2"/>
        <v>1.1.6.9</v>
      </c>
      <c r="B37" s="78" t="s">
        <v>361</v>
      </c>
      <c r="C37" s="10" t="s">
        <v>55</v>
      </c>
      <c r="D37" s="20">
        <v>45864</v>
      </c>
      <c r="E37" s="14" t="s">
        <v>85</v>
      </c>
      <c r="F37" s="4">
        <v>1</v>
      </c>
      <c r="G37" s="11"/>
      <c r="H37" s="11">
        <f t="shared" ref="H37:H46" si="3">G37*F37</f>
        <v>0</v>
      </c>
    </row>
    <row r="38" spans="1:10" ht="29">
      <c r="A38" s="5" t="str">
        <f t="shared" si="2"/>
        <v>1.1.6.10</v>
      </c>
      <c r="B38" s="78" t="s">
        <v>99</v>
      </c>
      <c r="C38" s="10" t="s">
        <v>83</v>
      </c>
      <c r="D38" s="20" t="e">
        <f>#REF!</f>
        <v>#REF!</v>
      </c>
      <c r="E38" s="14" t="s">
        <v>85</v>
      </c>
      <c r="F38" s="4">
        <v>1</v>
      </c>
      <c r="G38" s="11"/>
      <c r="H38" s="11">
        <f t="shared" si="3"/>
        <v>0</v>
      </c>
    </row>
    <row r="39" spans="1:10" ht="29">
      <c r="A39" s="5" t="str">
        <f t="shared" si="2"/>
        <v>1.1.6.11</v>
      </c>
      <c r="B39" s="78" t="s">
        <v>241</v>
      </c>
      <c r="C39" s="12" t="s">
        <v>77</v>
      </c>
      <c r="D39" s="79">
        <v>45842</v>
      </c>
      <c r="E39" s="14" t="s">
        <v>85</v>
      </c>
      <c r="F39" s="4">
        <v>2</v>
      </c>
      <c r="G39" s="11"/>
      <c r="H39" s="11">
        <f t="shared" si="3"/>
        <v>0</v>
      </c>
    </row>
    <row r="40" spans="1:10" ht="29">
      <c r="A40" s="5" t="str">
        <f t="shared" si="2"/>
        <v>1.1.6.12</v>
      </c>
      <c r="B40" s="78" t="s">
        <v>100</v>
      </c>
      <c r="C40" s="10" t="s">
        <v>83</v>
      </c>
      <c r="D40" s="79" t="e">
        <f>#REF!</f>
        <v>#REF!</v>
      </c>
      <c r="E40" s="14" t="s">
        <v>85</v>
      </c>
      <c r="F40" s="4">
        <v>1</v>
      </c>
      <c r="G40" s="11"/>
      <c r="H40" s="11">
        <f t="shared" si="3"/>
        <v>0</v>
      </c>
    </row>
    <row r="41" spans="1:10" ht="29">
      <c r="A41" s="5" t="str">
        <f t="shared" si="2"/>
        <v>1.1.6.13</v>
      </c>
      <c r="B41" s="78" t="s">
        <v>101</v>
      </c>
      <c r="C41" s="10" t="s">
        <v>83</v>
      </c>
      <c r="D41" s="79" t="e">
        <f>#REF!</f>
        <v>#REF!</v>
      </c>
      <c r="E41" s="14" t="s">
        <v>85</v>
      </c>
      <c r="F41" s="4">
        <v>1</v>
      </c>
      <c r="G41" s="11"/>
      <c r="H41" s="11">
        <f t="shared" si="3"/>
        <v>0</v>
      </c>
    </row>
    <row r="42" spans="1:10" ht="29">
      <c r="A42" s="5" t="str">
        <f t="shared" si="2"/>
        <v>1.1.6.14</v>
      </c>
      <c r="B42" s="78" t="s">
        <v>242</v>
      </c>
      <c r="C42" s="12" t="s">
        <v>77</v>
      </c>
      <c r="D42" s="79" t="e">
        <f>D38</f>
        <v>#REF!</v>
      </c>
      <c r="E42" s="14" t="s">
        <v>85</v>
      </c>
      <c r="F42" s="4">
        <v>2</v>
      </c>
      <c r="G42" s="11"/>
      <c r="H42" s="11">
        <f t="shared" si="3"/>
        <v>0</v>
      </c>
    </row>
    <row r="43" spans="1:10">
      <c r="A43" s="5" t="str">
        <f t="shared" si="2"/>
        <v>1.1.6.15</v>
      </c>
      <c r="B43" s="78" t="s">
        <v>381</v>
      </c>
      <c r="C43" s="12" t="s">
        <v>83</v>
      </c>
      <c r="D43" s="79">
        <v>45868</v>
      </c>
      <c r="E43" s="14" t="s">
        <v>85</v>
      </c>
      <c r="F43" s="4">
        <v>1</v>
      </c>
      <c r="G43" s="11"/>
      <c r="H43" s="11">
        <f t="shared" ref="H43" si="4">G43*F43</f>
        <v>0</v>
      </c>
    </row>
    <row r="44" spans="1:10">
      <c r="A44" s="5" t="str">
        <f t="shared" si="2"/>
        <v>1.1.6.16</v>
      </c>
      <c r="B44" s="78" t="s">
        <v>385</v>
      </c>
      <c r="C44" s="12" t="s">
        <v>83</v>
      </c>
      <c r="D44" s="79">
        <f>D43+1</f>
        <v>45869</v>
      </c>
      <c r="E44" s="14" t="s">
        <v>85</v>
      </c>
      <c r="F44" s="4">
        <v>1</v>
      </c>
      <c r="G44" s="11"/>
      <c r="H44" s="11">
        <f t="shared" ref="H44" si="5">G44*F44</f>
        <v>0</v>
      </c>
    </row>
    <row r="45" spans="1:10">
      <c r="A45" s="5" t="str">
        <f t="shared" si="2"/>
        <v>1.1.6.17</v>
      </c>
      <c r="B45" s="78" t="s">
        <v>308</v>
      </c>
      <c r="C45" s="12" t="s">
        <v>310</v>
      </c>
      <c r="D45" s="79">
        <v>45858</v>
      </c>
      <c r="E45" s="14" t="s">
        <v>85</v>
      </c>
      <c r="F45" s="4">
        <v>1</v>
      </c>
      <c r="G45" s="11"/>
      <c r="H45" s="11">
        <f t="shared" si="3"/>
        <v>0</v>
      </c>
    </row>
    <row r="46" spans="1:10">
      <c r="A46" s="5" t="str">
        <f t="shared" si="2"/>
        <v>1.1.6.18</v>
      </c>
      <c r="B46" s="78" t="s">
        <v>309</v>
      </c>
      <c r="C46" s="12" t="s">
        <v>310</v>
      </c>
      <c r="D46" s="79">
        <v>45870</v>
      </c>
      <c r="E46" s="14" t="s">
        <v>85</v>
      </c>
      <c r="F46" s="4">
        <v>1</v>
      </c>
      <c r="G46" s="11"/>
      <c r="H46" s="11">
        <f t="shared" si="3"/>
        <v>0</v>
      </c>
    </row>
    <row r="47" spans="1:10" ht="33" customHeight="1">
      <c r="A47" s="5" t="str">
        <f>IF(ISERROR(VALUE(SUBSTITUTE(prevWBS,".",""))),"0.0.1",IF(ISERROR(FIND("`",SUBSTITUTE(prevWBS,".","`",2))),prevWBS&amp;".1",LEFT(prevWBS,FIND("`",SUBSTITUTE(prevWBS,".","`",2)))&amp;IF(ISERROR(FIND("`",SUBSTITUTE(prevWBS,".","`",3))),VALUE(RIGHT(prevWBS,LEN(prevWBS)-FIND("`",SUBSTITUTE(prevWBS,".","`",2))))+1,VALUE(MID(prevWBS,FIND("`",SUBSTITUTE(prevWBS,".","`",2))+1,(FIND("`",SUBSTITUTE(prevWBS,".","`",3))-FIND("`",SUBSTITUTE(prevWBS,".","`",2))-1)))+1)))</f>
        <v>1.1.7</v>
      </c>
      <c r="B47" s="78" t="s">
        <v>22</v>
      </c>
      <c r="C47" s="7"/>
      <c r="D47" s="7"/>
      <c r="E47" s="7"/>
      <c r="F47" s="7"/>
      <c r="G47" s="7"/>
      <c r="H47" s="7"/>
      <c r="I47" s="24">
        <f>SUMIFS(H:H,A:A,A47&amp;".?")+SUMIFS(H:H,A:A,A47&amp;".??")+SUMIFS(H:H,A:A,A47&amp;".???")</f>
        <v>0</v>
      </c>
      <c r="J47" s="24">
        <f>SUMIFS(H:H,E:E,"Progres",A:A,A47&amp;".?")+SUMIFS(H:H,E:E,"Progres",A:A,A47&amp;".??")</f>
        <v>0</v>
      </c>
    </row>
    <row r="48" spans="1:10" ht="29">
      <c r="A48" s="5" t="str">
        <f t="shared" ref="A48:A104" si="6">IF(ISERROR(VALUE(SUBSTITUTE(prevWBS,".",""))),"0.0.0.1",IF(ISERROR(FIND("`",SUBSTITUTE(prevWBS,".","`",3))),prevWBS&amp;".1",LEFT(prevWBS,FIND("`",SUBSTITUTE(prevWBS,".","`",3)))&amp;IF(ISERROR(FIND("`",SUBSTITUTE(prevWBS,".","`",4))),VALUE(RIGHT(prevWBS,LEN(prevWBS)-FIND("`",SUBSTITUTE(prevWBS,".","`",3))))+1,VALUE(MID(prevWBS,FIND("`",SUBSTITUTE(prevWBS,".","`",3))+1,(FIND("`",SUBSTITUTE(prevWBS,".","`",4))-FIND("`",SUBSTITUTE(prevWBS,".","`",3))-1)))+1)))</f>
        <v>1.1.7.1</v>
      </c>
      <c r="B48" s="78" t="s">
        <v>23</v>
      </c>
      <c r="C48" s="4" t="s">
        <v>387</v>
      </c>
      <c r="D48" s="18">
        <f>D29+15</f>
        <v>45847</v>
      </c>
      <c r="E48" s="14" t="s">
        <v>85</v>
      </c>
      <c r="F48" s="4">
        <v>0</v>
      </c>
      <c r="G48" s="11"/>
      <c r="H48" s="11">
        <f t="shared" ref="H48:H53" si="7">G48*F48</f>
        <v>0</v>
      </c>
    </row>
    <row r="49" spans="1:8">
      <c r="A49" s="5" t="str">
        <f t="shared" si="6"/>
        <v>1.1.7.2</v>
      </c>
      <c r="B49" s="78" t="s">
        <v>380</v>
      </c>
      <c r="C49" s="15"/>
      <c r="D49" s="18">
        <v>45860</v>
      </c>
      <c r="E49" s="14" t="s">
        <v>85</v>
      </c>
      <c r="F49" s="4">
        <v>1</v>
      </c>
      <c r="G49" s="11"/>
      <c r="H49" s="11">
        <f t="shared" si="7"/>
        <v>0</v>
      </c>
    </row>
    <row r="50" spans="1:8">
      <c r="A50" s="5" t="str">
        <f t="shared" si="6"/>
        <v>1.1.7.3</v>
      </c>
      <c r="B50" s="78" t="s">
        <v>382</v>
      </c>
      <c r="C50" s="15"/>
      <c r="D50" s="18" t="e">
        <f>#REF!+1</f>
        <v>#REF!</v>
      </c>
      <c r="E50" s="14" t="s">
        <v>85</v>
      </c>
      <c r="F50" s="4">
        <v>1</v>
      </c>
      <c r="G50" s="11"/>
      <c r="H50" s="11">
        <f t="shared" si="7"/>
        <v>0</v>
      </c>
    </row>
    <row r="51" spans="1:8">
      <c r="A51" s="5" t="str">
        <f t="shared" si="6"/>
        <v>1.1.7.4</v>
      </c>
      <c r="B51" s="78" t="s">
        <v>386</v>
      </c>
      <c r="C51" s="15"/>
      <c r="D51" s="18">
        <v>45870</v>
      </c>
      <c r="E51" s="14" t="s">
        <v>85</v>
      </c>
      <c r="F51" s="4">
        <v>1</v>
      </c>
      <c r="G51" s="11"/>
      <c r="H51" s="11">
        <f t="shared" si="7"/>
        <v>0</v>
      </c>
    </row>
    <row r="52" spans="1:8">
      <c r="A52" s="5" t="str">
        <f t="shared" si="6"/>
        <v>1.1.7.5</v>
      </c>
      <c r="B52" s="78" t="s">
        <v>92</v>
      </c>
      <c r="C52" s="15"/>
      <c r="D52" s="18" t="e">
        <f>#REF!</f>
        <v>#REF!</v>
      </c>
      <c r="E52" s="14" t="s">
        <v>85</v>
      </c>
      <c r="F52" s="4">
        <v>1</v>
      </c>
      <c r="G52" s="11"/>
      <c r="H52" s="11">
        <f t="shared" si="7"/>
        <v>0</v>
      </c>
    </row>
    <row r="53" spans="1:8">
      <c r="A53" s="5" t="str">
        <f t="shared" si="6"/>
        <v>1.1.7.6</v>
      </c>
      <c r="B53" s="78" t="s">
        <v>383</v>
      </c>
      <c r="C53" s="15" t="s">
        <v>384</v>
      </c>
      <c r="D53" s="18" t="e">
        <f>#REF!+1</f>
        <v>#REF!</v>
      </c>
      <c r="E53" s="14" t="s">
        <v>85</v>
      </c>
      <c r="F53" s="4">
        <v>1</v>
      </c>
      <c r="G53" s="11"/>
      <c r="H53" s="11">
        <f t="shared" si="7"/>
        <v>0</v>
      </c>
    </row>
    <row r="54" spans="1:8" ht="29">
      <c r="A54" s="5" t="str">
        <f t="shared" si="6"/>
        <v>1.1.7.7</v>
      </c>
      <c r="B54" s="78" t="s">
        <v>63</v>
      </c>
      <c r="D54" s="18">
        <v>45806</v>
      </c>
      <c r="E54" s="14" t="s">
        <v>85</v>
      </c>
      <c r="G54" s="11"/>
      <c r="H54" s="11"/>
    </row>
    <row r="55" spans="1:8" ht="43.5">
      <c r="A55" s="5" t="str">
        <f t="shared" si="6"/>
        <v>1.1.7.8</v>
      </c>
      <c r="B55" s="78" t="s">
        <v>24</v>
      </c>
      <c r="D55" s="18">
        <v>45806</v>
      </c>
      <c r="E55" s="14" t="s">
        <v>85</v>
      </c>
      <c r="G55" s="11"/>
      <c r="H55" s="11"/>
    </row>
    <row r="56" spans="1:8">
      <c r="A56" s="5" t="str">
        <f t="shared" si="6"/>
        <v>1.1.7.9</v>
      </c>
      <c r="B56" s="78" t="s">
        <v>116</v>
      </c>
      <c r="C56" s="15"/>
      <c r="D56" s="19"/>
      <c r="E56" s="14" t="s">
        <v>85</v>
      </c>
      <c r="G56" s="11"/>
      <c r="H56" s="11"/>
    </row>
    <row r="57" spans="1:8">
      <c r="A57" s="5" t="str">
        <f t="shared" si="6"/>
        <v>1.1.7.10</v>
      </c>
      <c r="B57" s="78" t="s">
        <v>117</v>
      </c>
      <c r="C57" s="15"/>
      <c r="D57" s="19"/>
      <c r="E57" s="14" t="s">
        <v>85</v>
      </c>
      <c r="F57" s="4">
        <v>1</v>
      </c>
      <c r="G57" s="11"/>
      <c r="H57" s="11">
        <f t="shared" ref="H57:H102" si="8">G57*F57</f>
        <v>0</v>
      </c>
    </row>
    <row r="58" spans="1:8">
      <c r="A58" s="5" t="str">
        <f t="shared" si="6"/>
        <v>1.1.7.11</v>
      </c>
      <c r="B58" s="78" t="s">
        <v>118</v>
      </c>
      <c r="C58" s="15"/>
      <c r="D58" s="19"/>
      <c r="E58" s="14" t="s">
        <v>85</v>
      </c>
      <c r="G58" s="11"/>
      <c r="H58" s="11"/>
    </row>
    <row r="59" spans="1:8" ht="29">
      <c r="A59" s="5" t="str">
        <f t="shared" si="6"/>
        <v>1.1.7.12</v>
      </c>
      <c r="B59" s="78" t="s">
        <v>119</v>
      </c>
      <c r="C59" s="15"/>
      <c r="D59" s="19"/>
      <c r="E59" s="14" t="s">
        <v>85</v>
      </c>
      <c r="G59" s="11"/>
      <c r="H59" s="11"/>
    </row>
    <row r="60" spans="1:8">
      <c r="A60" s="5" t="str">
        <f t="shared" si="6"/>
        <v>1.1.7.13</v>
      </c>
      <c r="B60" s="78" t="s">
        <v>120</v>
      </c>
      <c r="C60" s="15"/>
      <c r="D60" s="19"/>
      <c r="E60" s="14" t="s">
        <v>85</v>
      </c>
      <c r="G60" s="11"/>
      <c r="H60" s="11"/>
    </row>
    <row r="61" spans="1:8">
      <c r="A61" s="5" t="str">
        <f t="shared" si="6"/>
        <v>1.1.7.14</v>
      </c>
      <c r="B61" s="78" t="s">
        <v>121</v>
      </c>
      <c r="C61" s="15"/>
      <c r="D61" s="19"/>
      <c r="E61" s="14" t="s">
        <v>85</v>
      </c>
      <c r="G61" s="11"/>
      <c r="H61" s="11"/>
    </row>
    <row r="62" spans="1:8" ht="72.5">
      <c r="A62" s="5" t="str">
        <f t="shared" si="6"/>
        <v>1.1.7.15</v>
      </c>
      <c r="B62" s="78" t="s">
        <v>122</v>
      </c>
      <c r="C62" s="15"/>
      <c r="D62" s="19"/>
      <c r="E62" s="14" t="s">
        <v>85</v>
      </c>
      <c r="G62" s="11"/>
      <c r="H62" s="11"/>
    </row>
    <row r="63" spans="1:8">
      <c r="A63" s="5" t="str">
        <f t="shared" si="6"/>
        <v>1.1.7.16</v>
      </c>
      <c r="B63" s="78" t="s">
        <v>123</v>
      </c>
      <c r="C63" s="15"/>
      <c r="D63" s="19"/>
      <c r="E63" s="14" t="s">
        <v>85</v>
      </c>
      <c r="F63" s="4">
        <v>1</v>
      </c>
      <c r="G63" s="11"/>
      <c r="H63" s="11">
        <f t="shared" si="8"/>
        <v>0</v>
      </c>
    </row>
    <row r="64" spans="1:8" ht="29">
      <c r="A64" s="5" t="str">
        <f t="shared" si="6"/>
        <v>1.1.7.17</v>
      </c>
      <c r="B64" s="78" t="s">
        <v>124</v>
      </c>
      <c r="C64" s="15"/>
      <c r="D64" s="19"/>
      <c r="E64" s="14" t="s">
        <v>85</v>
      </c>
      <c r="G64" s="11"/>
      <c r="H64" s="11"/>
    </row>
    <row r="65" spans="1:8">
      <c r="A65" s="5" t="str">
        <f t="shared" si="6"/>
        <v>1.1.7.18</v>
      </c>
      <c r="B65" s="78" t="s">
        <v>125</v>
      </c>
      <c r="C65" s="15"/>
      <c r="D65" s="19"/>
      <c r="E65" s="14" t="s">
        <v>85</v>
      </c>
      <c r="F65" s="4">
        <v>1</v>
      </c>
      <c r="G65" s="11"/>
      <c r="H65" s="11">
        <f t="shared" si="8"/>
        <v>0</v>
      </c>
    </row>
    <row r="66" spans="1:8">
      <c r="A66" s="5" t="str">
        <f t="shared" si="6"/>
        <v>1.1.7.19</v>
      </c>
      <c r="B66" s="78" t="s">
        <v>126</v>
      </c>
      <c r="C66" s="15"/>
      <c r="D66" s="19"/>
      <c r="E66" s="14" t="s">
        <v>85</v>
      </c>
      <c r="G66" s="11"/>
      <c r="H66" s="11"/>
    </row>
    <row r="67" spans="1:8" ht="29">
      <c r="A67" s="5" t="str">
        <f t="shared" si="6"/>
        <v>1.1.7.20</v>
      </c>
      <c r="B67" s="78" t="s">
        <v>127</v>
      </c>
      <c r="C67" s="15"/>
      <c r="D67" s="19"/>
      <c r="E67" s="14" t="s">
        <v>85</v>
      </c>
      <c r="F67" s="4">
        <v>1</v>
      </c>
      <c r="G67" s="11"/>
      <c r="H67" s="11">
        <f t="shared" si="8"/>
        <v>0</v>
      </c>
    </row>
    <row r="68" spans="1:8">
      <c r="A68" s="5" t="str">
        <f t="shared" si="6"/>
        <v>1.1.7.21</v>
      </c>
      <c r="B68" s="78" t="s">
        <v>128</v>
      </c>
      <c r="C68" s="15"/>
      <c r="D68" s="19"/>
      <c r="E68" s="14" t="s">
        <v>85</v>
      </c>
      <c r="F68" s="4">
        <v>1</v>
      </c>
      <c r="G68" s="11"/>
      <c r="H68" s="11">
        <f t="shared" si="8"/>
        <v>0</v>
      </c>
    </row>
    <row r="69" spans="1:8">
      <c r="A69" s="5" t="str">
        <f t="shared" si="6"/>
        <v>1.1.7.22</v>
      </c>
      <c r="B69" s="78" t="s">
        <v>129</v>
      </c>
      <c r="C69" s="15"/>
      <c r="D69" s="19"/>
      <c r="E69" s="14" t="s">
        <v>85</v>
      </c>
      <c r="G69" s="11"/>
      <c r="H69" s="11"/>
    </row>
    <row r="70" spans="1:8" ht="29">
      <c r="A70" s="5" t="str">
        <f t="shared" si="6"/>
        <v>1.1.7.23</v>
      </c>
      <c r="B70" s="78" t="s">
        <v>130</v>
      </c>
      <c r="C70" s="15"/>
      <c r="D70" s="19"/>
      <c r="E70" s="14" t="s">
        <v>85</v>
      </c>
      <c r="G70" s="11"/>
      <c r="H70" s="11"/>
    </row>
    <row r="71" spans="1:8" ht="43.5">
      <c r="A71" s="5" t="str">
        <f t="shared" si="6"/>
        <v>1.1.7.24</v>
      </c>
      <c r="B71" s="78" t="s">
        <v>161</v>
      </c>
      <c r="C71" s="15"/>
      <c r="D71" s="19"/>
      <c r="E71" s="14" t="s">
        <v>85</v>
      </c>
      <c r="G71" s="11"/>
      <c r="H71" s="11"/>
    </row>
    <row r="72" spans="1:8" ht="58">
      <c r="A72" s="5" t="str">
        <f t="shared" si="6"/>
        <v>1.1.7.25</v>
      </c>
      <c r="B72" s="78" t="s">
        <v>131</v>
      </c>
      <c r="C72" s="15"/>
      <c r="D72" s="19"/>
      <c r="E72" s="14" t="s">
        <v>85</v>
      </c>
      <c r="F72" s="4">
        <v>1</v>
      </c>
      <c r="G72" s="11"/>
      <c r="H72" s="11">
        <f t="shared" si="8"/>
        <v>0</v>
      </c>
    </row>
    <row r="73" spans="1:8">
      <c r="A73" s="5" t="str">
        <f t="shared" si="6"/>
        <v>1.1.7.26</v>
      </c>
      <c r="B73" s="78" t="s">
        <v>132</v>
      </c>
      <c r="C73" s="15"/>
      <c r="D73" s="19"/>
      <c r="E73" s="14" t="s">
        <v>85</v>
      </c>
      <c r="G73" s="11"/>
      <c r="H73" s="11"/>
    </row>
    <row r="74" spans="1:8">
      <c r="A74" s="5" t="str">
        <f t="shared" si="6"/>
        <v>1.1.7.27</v>
      </c>
      <c r="B74" s="78" t="s">
        <v>133</v>
      </c>
      <c r="C74" s="15"/>
      <c r="D74" s="19"/>
      <c r="E74" s="14" t="s">
        <v>85</v>
      </c>
      <c r="G74" s="11"/>
      <c r="H74" s="11"/>
    </row>
    <row r="75" spans="1:8">
      <c r="A75" s="5" t="str">
        <f t="shared" si="6"/>
        <v>1.1.7.28</v>
      </c>
      <c r="B75" s="78" t="s">
        <v>134</v>
      </c>
      <c r="C75" s="15"/>
      <c r="D75" s="19"/>
      <c r="E75" s="14" t="s">
        <v>85</v>
      </c>
      <c r="F75" s="4">
        <v>1</v>
      </c>
      <c r="G75" s="11"/>
      <c r="H75" s="11">
        <f t="shared" si="8"/>
        <v>0</v>
      </c>
    </row>
    <row r="76" spans="1:8">
      <c r="A76" s="5" t="str">
        <f t="shared" si="6"/>
        <v>1.1.7.29</v>
      </c>
      <c r="B76" s="78" t="s">
        <v>135</v>
      </c>
      <c r="C76" s="15"/>
      <c r="D76" s="19"/>
      <c r="E76" s="14" t="s">
        <v>85</v>
      </c>
      <c r="G76" s="11"/>
      <c r="H76" s="11"/>
    </row>
    <row r="77" spans="1:8" ht="29">
      <c r="A77" s="5" t="str">
        <f t="shared" si="6"/>
        <v>1.1.7.30</v>
      </c>
      <c r="B77" s="78" t="s">
        <v>136</v>
      </c>
      <c r="C77" s="15"/>
      <c r="D77" s="19"/>
      <c r="E77" s="14" t="s">
        <v>85</v>
      </c>
      <c r="G77" s="11"/>
      <c r="H77" s="11"/>
    </row>
    <row r="78" spans="1:8">
      <c r="A78" s="5" t="str">
        <f t="shared" si="6"/>
        <v>1.1.7.31</v>
      </c>
      <c r="B78" s="78" t="s">
        <v>137</v>
      </c>
      <c r="C78" s="15"/>
      <c r="D78" s="19"/>
      <c r="E78" s="14" t="s">
        <v>85</v>
      </c>
      <c r="G78" s="11"/>
      <c r="H78" s="11"/>
    </row>
    <row r="79" spans="1:8">
      <c r="A79" s="5" t="str">
        <f t="shared" si="6"/>
        <v>1.1.7.32</v>
      </c>
      <c r="B79" s="78" t="s">
        <v>138</v>
      </c>
      <c r="C79" s="15"/>
      <c r="D79" s="19"/>
      <c r="E79" s="14" t="s">
        <v>85</v>
      </c>
      <c r="G79" s="11"/>
      <c r="H79" s="11"/>
    </row>
    <row r="80" spans="1:8">
      <c r="A80" s="5" t="str">
        <f t="shared" si="6"/>
        <v>1.1.7.33</v>
      </c>
      <c r="B80" s="78" t="s">
        <v>139</v>
      </c>
      <c r="C80" s="15"/>
      <c r="D80" s="19"/>
      <c r="E80" s="14" t="s">
        <v>85</v>
      </c>
      <c r="F80" s="4">
        <v>2</v>
      </c>
      <c r="G80" s="11"/>
      <c r="H80" s="11">
        <f t="shared" si="8"/>
        <v>0</v>
      </c>
    </row>
    <row r="81" spans="1:8">
      <c r="A81" s="5" t="str">
        <f t="shared" si="6"/>
        <v>1.1.7.34</v>
      </c>
      <c r="B81" s="78" t="s">
        <v>140</v>
      </c>
      <c r="C81" s="15"/>
      <c r="D81" s="19"/>
      <c r="E81" s="14" t="s">
        <v>85</v>
      </c>
      <c r="F81" s="4">
        <v>1</v>
      </c>
      <c r="G81" s="11"/>
      <c r="H81" s="11">
        <f t="shared" si="8"/>
        <v>0</v>
      </c>
    </row>
    <row r="82" spans="1:8">
      <c r="A82" s="5" t="str">
        <f t="shared" si="6"/>
        <v>1.1.7.35</v>
      </c>
      <c r="B82" s="78" t="s">
        <v>141</v>
      </c>
      <c r="C82" s="15"/>
      <c r="D82" s="19"/>
      <c r="E82" s="14" t="s">
        <v>85</v>
      </c>
      <c r="G82" s="11"/>
      <c r="H82" s="11"/>
    </row>
    <row r="83" spans="1:8">
      <c r="A83" s="5" t="str">
        <f t="shared" si="6"/>
        <v>1.1.7.36</v>
      </c>
      <c r="B83" s="78" t="s">
        <v>142</v>
      </c>
      <c r="C83" s="15"/>
      <c r="D83" s="19"/>
      <c r="E83" s="14" t="s">
        <v>85</v>
      </c>
      <c r="G83" s="11"/>
      <c r="H83" s="11"/>
    </row>
    <row r="84" spans="1:8">
      <c r="A84" s="5" t="str">
        <f t="shared" si="6"/>
        <v>1.1.7.37</v>
      </c>
      <c r="B84" s="78" t="s">
        <v>143</v>
      </c>
      <c r="C84" s="15"/>
      <c r="D84" s="19"/>
      <c r="E84" s="14" t="s">
        <v>85</v>
      </c>
      <c r="G84" s="11"/>
      <c r="H84" s="11"/>
    </row>
    <row r="85" spans="1:8">
      <c r="A85" s="5" t="str">
        <f t="shared" si="6"/>
        <v>1.1.7.38</v>
      </c>
      <c r="B85" s="78" t="s">
        <v>144</v>
      </c>
      <c r="C85" s="15"/>
      <c r="D85" s="19"/>
      <c r="E85" s="14" t="s">
        <v>85</v>
      </c>
      <c r="G85" s="11"/>
      <c r="H85" s="11"/>
    </row>
    <row r="86" spans="1:8" ht="29">
      <c r="A86" s="5" t="str">
        <f t="shared" si="6"/>
        <v>1.1.7.39</v>
      </c>
      <c r="B86" s="78" t="s">
        <v>145</v>
      </c>
      <c r="C86" s="15"/>
      <c r="D86" s="19"/>
      <c r="E86" s="14" t="s">
        <v>85</v>
      </c>
      <c r="F86" s="4">
        <v>1</v>
      </c>
      <c r="G86" s="11"/>
      <c r="H86" s="11">
        <f t="shared" si="8"/>
        <v>0</v>
      </c>
    </row>
    <row r="87" spans="1:8">
      <c r="A87" s="5" t="str">
        <f t="shared" si="6"/>
        <v>1.1.7.40</v>
      </c>
      <c r="B87" s="78" t="s">
        <v>146</v>
      </c>
      <c r="C87" s="15"/>
      <c r="D87" s="19"/>
      <c r="E87" s="14" t="s">
        <v>85</v>
      </c>
      <c r="F87" s="4">
        <v>1</v>
      </c>
      <c r="G87" s="11"/>
      <c r="H87" s="11">
        <f t="shared" si="8"/>
        <v>0</v>
      </c>
    </row>
    <row r="88" spans="1:8" ht="43.5">
      <c r="A88" s="5" t="str">
        <f t="shared" si="6"/>
        <v>1.1.7.41</v>
      </c>
      <c r="B88" s="78" t="s">
        <v>147</v>
      </c>
      <c r="C88" s="15"/>
      <c r="D88" s="19"/>
      <c r="E88" s="14" t="s">
        <v>85</v>
      </c>
      <c r="G88" s="11"/>
      <c r="H88" s="11"/>
    </row>
    <row r="89" spans="1:8">
      <c r="A89" s="5" t="str">
        <f t="shared" si="6"/>
        <v>1.1.7.42</v>
      </c>
      <c r="B89" s="78" t="s">
        <v>148</v>
      </c>
      <c r="C89" s="15"/>
      <c r="D89" s="19"/>
      <c r="E89" s="14" t="s">
        <v>85</v>
      </c>
      <c r="G89" s="11"/>
      <c r="H89" s="11"/>
    </row>
    <row r="90" spans="1:8">
      <c r="A90" s="5" t="str">
        <f t="shared" si="6"/>
        <v>1.1.7.43</v>
      </c>
      <c r="B90" s="78" t="s">
        <v>149</v>
      </c>
      <c r="C90" s="15"/>
      <c r="D90" s="19"/>
      <c r="E90" s="14" t="s">
        <v>85</v>
      </c>
      <c r="G90" s="11"/>
      <c r="H90" s="11"/>
    </row>
    <row r="91" spans="1:8">
      <c r="A91" s="5" t="str">
        <f t="shared" si="6"/>
        <v>1.1.7.44</v>
      </c>
      <c r="B91" s="78" t="s">
        <v>150</v>
      </c>
      <c r="C91" s="15"/>
      <c r="D91" s="19"/>
      <c r="E91" s="14" t="s">
        <v>85</v>
      </c>
      <c r="G91" s="11"/>
      <c r="H91" s="11"/>
    </row>
    <row r="92" spans="1:8">
      <c r="A92" s="5" t="str">
        <f t="shared" si="6"/>
        <v>1.1.7.45</v>
      </c>
      <c r="B92" s="78" t="s">
        <v>151</v>
      </c>
      <c r="C92" s="15"/>
      <c r="D92" s="19"/>
      <c r="E92" s="14" t="s">
        <v>85</v>
      </c>
      <c r="F92" s="4">
        <v>1</v>
      </c>
      <c r="G92" s="11"/>
      <c r="H92" s="11">
        <f t="shared" si="8"/>
        <v>0</v>
      </c>
    </row>
    <row r="93" spans="1:8" ht="58">
      <c r="A93" s="5" t="str">
        <f t="shared" si="6"/>
        <v>1.1.7.46</v>
      </c>
      <c r="B93" s="78" t="s">
        <v>152</v>
      </c>
      <c r="C93" s="15"/>
      <c r="D93" s="19"/>
      <c r="E93" s="14" t="s">
        <v>85</v>
      </c>
      <c r="F93" s="4">
        <v>1</v>
      </c>
      <c r="G93" s="11"/>
      <c r="H93" s="11">
        <f t="shared" si="8"/>
        <v>0</v>
      </c>
    </row>
    <row r="94" spans="1:8">
      <c r="A94" s="5" t="str">
        <f t="shared" si="6"/>
        <v>1.1.7.47</v>
      </c>
      <c r="B94" s="78" t="s">
        <v>153</v>
      </c>
      <c r="C94" s="15"/>
      <c r="D94" s="19"/>
      <c r="E94" s="14" t="s">
        <v>85</v>
      </c>
      <c r="G94" s="11"/>
      <c r="H94" s="11"/>
    </row>
    <row r="95" spans="1:8">
      <c r="A95" s="5" t="str">
        <f t="shared" si="6"/>
        <v>1.1.7.48</v>
      </c>
      <c r="B95" s="78" t="s">
        <v>154</v>
      </c>
      <c r="C95" s="15"/>
      <c r="D95" s="19"/>
      <c r="E95" s="14" t="s">
        <v>85</v>
      </c>
      <c r="G95" s="11"/>
      <c r="H95" s="11"/>
    </row>
    <row r="96" spans="1:8">
      <c r="A96" s="5" t="str">
        <f t="shared" si="6"/>
        <v>1.1.7.49</v>
      </c>
      <c r="B96" s="78" t="s">
        <v>155</v>
      </c>
      <c r="C96" s="15"/>
      <c r="D96" s="19"/>
      <c r="E96" s="14" t="s">
        <v>85</v>
      </c>
      <c r="F96" s="4">
        <v>1</v>
      </c>
      <c r="G96" s="11"/>
      <c r="H96" s="11">
        <f t="shared" si="8"/>
        <v>0</v>
      </c>
    </row>
    <row r="97" spans="1:10">
      <c r="A97" s="5" t="str">
        <f t="shared" si="6"/>
        <v>1.1.7.50</v>
      </c>
      <c r="B97" s="78" t="s">
        <v>156</v>
      </c>
      <c r="C97" s="15"/>
      <c r="D97" s="19"/>
      <c r="E97" s="14" t="s">
        <v>85</v>
      </c>
      <c r="F97" s="4">
        <v>1</v>
      </c>
      <c r="G97" s="11"/>
      <c r="H97" s="11">
        <f t="shared" si="8"/>
        <v>0</v>
      </c>
    </row>
    <row r="98" spans="1:10">
      <c r="A98" s="5" t="str">
        <f t="shared" si="6"/>
        <v>1.1.7.51</v>
      </c>
      <c r="B98" s="78" t="s">
        <v>157</v>
      </c>
      <c r="C98" s="15"/>
      <c r="D98" s="19"/>
      <c r="E98" s="14" t="s">
        <v>85</v>
      </c>
      <c r="G98" s="11"/>
      <c r="H98" s="11"/>
    </row>
    <row r="99" spans="1:10">
      <c r="A99" s="5" t="str">
        <f t="shared" si="6"/>
        <v>1.1.7.52</v>
      </c>
      <c r="B99" s="78" t="s">
        <v>158</v>
      </c>
      <c r="C99" s="15"/>
      <c r="D99" s="19"/>
      <c r="E99" s="14" t="s">
        <v>85</v>
      </c>
      <c r="G99" s="11"/>
      <c r="H99" s="11"/>
    </row>
    <row r="100" spans="1:10">
      <c r="A100" s="5" t="str">
        <f t="shared" si="6"/>
        <v>1.1.7.53</v>
      </c>
      <c r="B100" s="78" t="s">
        <v>159</v>
      </c>
      <c r="C100" s="15"/>
      <c r="D100" s="19"/>
      <c r="E100" s="14" t="s">
        <v>85</v>
      </c>
      <c r="F100" s="4">
        <v>1</v>
      </c>
      <c r="G100" s="11"/>
      <c r="H100" s="11">
        <f t="shared" si="8"/>
        <v>0</v>
      </c>
    </row>
    <row r="101" spans="1:10">
      <c r="A101" s="5" t="str">
        <f t="shared" si="6"/>
        <v>1.1.7.54</v>
      </c>
      <c r="B101" s="78" t="s">
        <v>160</v>
      </c>
      <c r="C101" s="15"/>
      <c r="D101" s="19"/>
      <c r="E101" s="14" t="s">
        <v>85</v>
      </c>
      <c r="F101" s="4">
        <v>1</v>
      </c>
      <c r="G101" s="11"/>
      <c r="H101" s="11">
        <f t="shared" si="8"/>
        <v>0</v>
      </c>
    </row>
    <row r="102" spans="1:10">
      <c r="A102" s="5" t="str">
        <f t="shared" si="6"/>
        <v>1.1.7.55</v>
      </c>
      <c r="B102" s="78" t="s">
        <v>297</v>
      </c>
      <c r="C102" s="15"/>
      <c r="D102" s="19"/>
      <c r="E102" s="14" t="s">
        <v>85</v>
      </c>
      <c r="F102" s="4">
        <v>1</v>
      </c>
      <c r="G102" s="11"/>
      <c r="H102" s="11">
        <f t="shared" si="8"/>
        <v>0</v>
      </c>
    </row>
    <row r="103" spans="1:10">
      <c r="A103" s="5" t="str">
        <f>IF(ISERROR(VALUE(SUBSTITUTE(prevWBS,".",""))),"0.0.1",IF(ISERROR(FIND("`",SUBSTITUTE(prevWBS,".","`",2))),prevWBS&amp;".1",LEFT(prevWBS,FIND("`",SUBSTITUTE(prevWBS,".","`",2)))&amp;IF(ISERROR(FIND("`",SUBSTITUTE(prevWBS,".","`",3))),VALUE(RIGHT(prevWBS,LEN(prevWBS)-FIND("`",SUBSTITUTE(prevWBS,".","`",2))))+1,VALUE(MID(prevWBS,FIND("`",SUBSTITUTE(prevWBS,".","`",2))+1,(FIND("`",SUBSTITUTE(prevWBS,".","`",3))-FIND("`",SUBSTITUTE(prevWBS,".","`",2))-1)))+1)))</f>
        <v>1.1.8</v>
      </c>
      <c r="B103" s="78" t="s">
        <v>93</v>
      </c>
      <c r="C103" s="7"/>
      <c r="D103" s="7"/>
      <c r="E103" s="7"/>
      <c r="F103" s="7"/>
      <c r="G103" s="7"/>
      <c r="H103" s="7"/>
      <c r="I103" s="24">
        <f>SUMIFS(H:H,A:A,A103&amp;".?")+SUMIFS(H:H,A:A,A103&amp;".??")+SUMIFS(H:H,A:A,A103&amp;".???")</f>
        <v>0</v>
      </c>
      <c r="J103" s="24">
        <f>SUMIFS(H:H,E:E,"Progres",A:A,A103&amp;".?")+SUMIFS(H:H,E:E,"Progres",A:A,A103&amp;".??")</f>
        <v>0</v>
      </c>
    </row>
    <row r="104" spans="1:10">
      <c r="A104" s="5" t="str">
        <f t="shared" si="6"/>
        <v>1.1.8.1</v>
      </c>
      <c r="B104" s="78" t="s">
        <v>94</v>
      </c>
      <c r="D104" s="18" t="e">
        <f>#REF!-1</f>
        <v>#REF!</v>
      </c>
      <c r="E104" s="14" t="s">
        <v>85</v>
      </c>
      <c r="F104" s="4">
        <v>2</v>
      </c>
      <c r="G104" s="11"/>
      <c r="H104" s="11">
        <f>G104*F104</f>
        <v>0</v>
      </c>
    </row>
    <row r="105" spans="1:10">
      <c r="A105" s="5"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1.2</v>
      </c>
      <c r="B105" s="78" t="s">
        <v>3</v>
      </c>
      <c r="C105" s="7"/>
      <c r="D105" s="7"/>
      <c r="E105" s="7"/>
      <c r="F105" s="7"/>
      <c r="G105" s="7"/>
      <c r="H105" s="7">
        <f>G105*F105</f>
        <v>0</v>
      </c>
      <c r="I105" s="24"/>
    </row>
    <row r="106" spans="1:10">
      <c r="A106" s="5" t="str">
        <f>IF(ISERROR(VALUE(SUBSTITUTE(prevWBS,".",""))),"0.0.1",IF(ISERROR(FIND("`",SUBSTITUTE(prevWBS,".","`",2))),prevWBS&amp;".1",LEFT(prevWBS,FIND("`",SUBSTITUTE(prevWBS,".","`",2)))&amp;IF(ISERROR(FIND("`",SUBSTITUTE(prevWBS,".","`",3))),VALUE(RIGHT(prevWBS,LEN(prevWBS)-FIND("`",SUBSTITUTE(prevWBS,".","`",2))))+1,VALUE(MID(prevWBS,FIND("`",SUBSTITUTE(prevWBS,".","`",2))+1,(FIND("`",SUBSTITUTE(prevWBS,".","`",3))-FIND("`",SUBSTITUTE(prevWBS,".","`",2))-1)))+1)))</f>
        <v>1.2.1</v>
      </c>
      <c r="B106" s="78" t="s">
        <v>5</v>
      </c>
      <c r="C106" s="7"/>
      <c r="D106" s="7"/>
      <c r="E106" s="7"/>
      <c r="F106" s="7"/>
      <c r="G106" s="7"/>
      <c r="H106" s="7"/>
      <c r="I106" s="24">
        <f>SUMIFS(H:H,A:A,A106&amp;".?")+SUMIFS(H:H,A:A,A106&amp;".??")</f>
        <v>0</v>
      </c>
      <c r="J106" s="24">
        <f>SUMIFS(H:H,E:E,"Progres",A:A,A106&amp;".?")+SUMIFS(H:H,E:E,"Progres",A:A,A106&amp;".??")</f>
        <v>0</v>
      </c>
    </row>
    <row r="107" spans="1:10">
      <c r="A107" s="5" t="str">
        <f>IF(ISERROR(VALUE(SUBSTITUTE(prevWBS,".",""))),"0.0.0.1",IF(ISERROR(FIND("`",SUBSTITUTE(prevWBS,".","`",3))),prevWBS&amp;".1",LEFT(prevWBS,FIND("`",SUBSTITUTE(prevWBS,".","`",3)))&amp;IF(ISERROR(FIND("`",SUBSTITUTE(prevWBS,".","`",4))),VALUE(RIGHT(prevWBS,LEN(prevWBS)-FIND("`",SUBSTITUTE(prevWBS,".","`",3))))+1,VALUE(MID(prevWBS,FIND("`",SUBSTITUTE(prevWBS,".","`",3))+1,(FIND("`",SUBSTITUTE(prevWBS,".","`",4))-FIND("`",SUBSTITUTE(prevWBS,".","`",3))-1)))+1)))</f>
        <v>1.2.1.1</v>
      </c>
      <c r="B107" s="8" t="s">
        <v>10</v>
      </c>
      <c r="D107" s="18">
        <f>D18</f>
        <v>45806</v>
      </c>
      <c r="E107" s="14" t="s">
        <v>85</v>
      </c>
      <c r="G107" s="11"/>
      <c r="H107" s="11"/>
    </row>
    <row r="108" spans="1:10">
      <c r="A108" s="5" t="str">
        <f>IF(ISERROR(VALUE(SUBSTITUTE(prevWBS,".",""))),"0.0.0.1",IF(ISERROR(FIND("`",SUBSTITUTE(prevWBS,".","`",3))),prevWBS&amp;".1",LEFT(prevWBS,FIND("`",SUBSTITUTE(prevWBS,".","`",3)))&amp;IF(ISERROR(FIND("`",SUBSTITUTE(prevWBS,".","`",4))),VALUE(RIGHT(prevWBS,LEN(prevWBS)-FIND("`",SUBSTITUTE(prevWBS,".","`",3))))+1,VALUE(MID(prevWBS,FIND("`",SUBSTITUTE(prevWBS,".","`",3))+1,(FIND("`",SUBSTITUTE(prevWBS,".","`",4))-FIND("`",SUBSTITUTE(prevWBS,".","`",3))-1)))+1)))</f>
        <v>1.2.1.2</v>
      </c>
      <c r="B108" s="8" t="s">
        <v>11</v>
      </c>
      <c r="D108" s="18">
        <f>D27</f>
        <v>45806</v>
      </c>
      <c r="E108" s="14" t="s">
        <v>85</v>
      </c>
      <c r="G108" s="11"/>
      <c r="H108" s="11"/>
    </row>
    <row r="109" spans="1:10">
      <c r="A109" s="5" t="str">
        <f>IF(ISERROR(VALUE(SUBSTITUTE(prevWBS,".",""))),"0.0.0.1",IF(ISERROR(FIND("`",SUBSTITUTE(prevWBS,".","`",3))),prevWBS&amp;".1",LEFT(prevWBS,FIND("`",SUBSTITUTE(prevWBS,".","`",3)))&amp;IF(ISERROR(FIND("`",SUBSTITUTE(prevWBS,".","`",4))),VALUE(RIGHT(prevWBS,LEN(prevWBS)-FIND("`",SUBSTITUTE(prevWBS,".","`",3))))+1,VALUE(MID(prevWBS,FIND("`",SUBSTITUTE(prevWBS,".","`",3))+1,(FIND("`",SUBSTITUTE(prevWBS,".","`",4))-FIND("`",SUBSTITUTE(prevWBS,".","`",3))-1)))+1)))</f>
        <v>1.2.1.3</v>
      </c>
      <c r="B109" s="8" t="s">
        <v>8</v>
      </c>
      <c r="C109" s="10" t="s">
        <v>64</v>
      </c>
      <c r="D109" s="20">
        <v>45830</v>
      </c>
      <c r="E109" s="14" t="s">
        <v>85</v>
      </c>
      <c r="G109" s="11"/>
      <c r="H109" s="11"/>
    </row>
    <row r="110" spans="1:10">
      <c r="A110" s="5" t="str">
        <f>IF(ISERROR(VALUE(SUBSTITUTE(prevWBS,".",""))),"0.0.1",IF(ISERROR(FIND("`",SUBSTITUTE(prevWBS,".","`",2))),prevWBS&amp;".1",LEFT(prevWBS,FIND("`",SUBSTITUTE(prevWBS,".","`",2)))&amp;IF(ISERROR(FIND("`",SUBSTITUTE(prevWBS,".","`",3))),VALUE(RIGHT(prevWBS,LEN(prevWBS)-FIND("`",SUBSTITUTE(prevWBS,".","`",2))))+1,VALUE(MID(prevWBS,FIND("`",SUBSTITUTE(prevWBS,".","`",2))+1,(FIND("`",SUBSTITUTE(prevWBS,".","`",3))-FIND("`",SUBSTITUTE(prevWBS,".","`",2))-1)))+1)))</f>
        <v>1.2.2</v>
      </c>
      <c r="B110" s="78" t="s">
        <v>249</v>
      </c>
      <c r="C110" s="7"/>
      <c r="D110" s="7"/>
      <c r="E110" s="7"/>
      <c r="F110" s="7"/>
      <c r="G110" s="7"/>
      <c r="H110" s="7"/>
      <c r="I110" s="24">
        <f>SUMIFS(H:H,A:A,A110&amp;".?")+SUMIFS(H:H,A:A,A110&amp;".??")+SUMIFS(H:H,A:A,A110&amp;".???")</f>
        <v>0</v>
      </c>
      <c r="J110" s="24">
        <f>SUMIFS(H:H,E:E,"Progres",A:A,A110&amp;".?")+SUMIFS(H:H,E:E,"Progres",A:A,A110&amp;".??")</f>
        <v>0</v>
      </c>
    </row>
    <row r="111" spans="1:10" s="48" customFormat="1" ht="43.5">
      <c r="A111" s="43" t="str">
        <f>IF(ISERROR(VALUE(SUBSTITUTE(prevWBS,".",""))),"0.0.0.0.1",IF(ISERROR(FIND("`",SUBSTITUTE(prevWBS,".","`",4))),prevWBS&amp;".1",LEFT(prevWBS,FIND("`",SUBSTITUTE(prevWBS,".","`",4)))&amp;IF(ISERROR(FIND("`",SUBSTITUTE(prevWBS,".","`",5))),VALUE(RIGHT(prevWBS,LEN(prevWBS)-FIND("`",SUBSTITUTE(prevWBS,".","`",4))))+1,VALUE(MID(prevWBS,FIND("`",SUBSTITUTE(prevWBS,".","`",4))+1,(FIND("`",SUBSTITUTE(prevWBS,".","`",5))-FIND("`",SUBSTITUTE(prevWBS,".","`",4))-1)))+1)))</f>
        <v>1.2.2.1</v>
      </c>
      <c r="B111" s="44" t="s">
        <v>13</v>
      </c>
      <c r="C111" s="45" t="s">
        <v>243</v>
      </c>
      <c r="D111" s="46">
        <f>D109+1</f>
        <v>45831</v>
      </c>
      <c r="E111" s="47" t="s">
        <v>85</v>
      </c>
      <c r="G111" s="49"/>
      <c r="H111" s="49"/>
    </row>
    <row r="112" spans="1:10" ht="29">
      <c r="A112" s="5" t="str">
        <f>IF(ISERROR(VALUE(SUBSTITUTE(prevWBS,".",""))),"0.0.0.1",IF(ISERROR(FIND("`",SUBSTITUTE(prevWBS,".","`",3))),prevWBS&amp;".1",LEFT(prevWBS,FIND("`",SUBSTITUTE(prevWBS,".","`",3)))&amp;IF(ISERROR(FIND("`",SUBSTITUTE(prevWBS,".","`",4))),VALUE(RIGHT(prevWBS,LEN(prevWBS)-FIND("`",SUBSTITUTE(prevWBS,".","`",3))))+1,VALUE(MID(prevWBS,FIND("`",SUBSTITUTE(prevWBS,".","`",3))+1,(FIND("`",SUBSTITUTE(prevWBS,".","`",4))-FIND("`",SUBSTITUTE(prevWBS,".","`",3))-1)))+1)))</f>
        <v>1.2.2.2</v>
      </c>
      <c r="B112" s="8" t="s">
        <v>15</v>
      </c>
      <c r="C112" s="42" t="s">
        <v>244</v>
      </c>
      <c r="D112" s="18">
        <f>D111+1</f>
        <v>45832</v>
      </c>
      <c r="E112" s="14" t="s">
        <v>85</v>
      </c>
      <c r="G112" s="11"/>
      <c r="H112" s="11"/>
    </row>
    <row r="113" spans="1:10">
      <c r="A113" s="5" t="str">
        <f>IF(ISERROR(VALUE(SUBSTITUTE(prevWBS,".",""))),"0.0.0.1",IF(ISERROR(FIND("`",SUBSTITUTE(prevWBS,".","`",3))),prevWBS&amp;".1",LEFT(prevWBS,FIND("`",SUBSTITUTE(prevWBS,".","`",3)))&amp;IF(ISERROR(FIND("`",SUBSTITUTE(prevWBS,".","`",4))),VALUE(RIGHT(prevWBS,LEN(prevWBS)-FIND("`",SUBSTITUTE(prevWBS,".","`",3))))+1,VALUE(MID(prevWBS,FIND("`",SUBSTITUTE(prevWBS,".","`",3))+1,(FIND("`",SUBSTITUTE(prevWBS,".","`",4))-FIND("`",SUBSTITUTE(prevWBS,".","`",3))-1)))+1)))</f>
        <v>1.2.2.3</v>
      </c>
      <c r="B113" s="8" t="s">
        <v>16</v>
      </c>
      <c r="D113" s="18">
        <f>D112+14</f>
        <v>45846</v>
      </c>
      <c r="E113" s="14" t="s">
        <v>85</v>
      </c>
      <c r="G113" s="11"/>
      <c r="H113" s="11">
        <f t="shared" ref="H113:H114" si="9">G113*F113</f>
        <v>0</v>
      </c>
    </row>
    <row r="114" spans="1:10">
      <c r="A114" s="5" t="str">
        <f>IF(ISERROR(VALUE(SUBSTITUTE(prevWBS,".",""))),"0.0.0.1",IF(ISERROR(FIND("`",SUBSTITUTE(prevWBS,".","`",3))),prevWBS&amp;".1",LEFT(prevWBS,FIND("`",SUBSTITUTE(prevWBS,".","`",3)))&amp;IF(ISERROR(FIND("`",SUBSTITUTE(prevWBS,".","`",4))),VALUE(RIGHT(prevWBS,LEN(prevWBS)-FIND("`",SUBSTITUTE(prevWBS,".","`",3))))+1,VALUE(MID(prevWBS,FIND("`",SUBSTITUTE(prevWBS,".","`",3))+1,(FIND("`",SUBSTITUTE(prevWBS,".","`",4))-FIND("`",SUBSTITUTE(prevWBS,".","`",3))-1)))+1)))</f>
        <v>1.2.2.4</v>
      </c>
      <c r="B114" s="8" t="s">
        <v>14</v>
      </c>
      <c r="D114" s="23">
        <v>45832</v>
      </c>
      <c r="E114" s="14" t="s">
        <v>85</v>
      </c>
      <c r="F114" s="4">
        <v>2</v>
      </c>
      <c r="G114" s="11"/>
      <c r="H114" s="11">
        <f t="shared" si="9"/>
        <v>0</v>
      </c>
    </row>
    <row r="115" spans="1:10">
      <c r="A115" s="5" t="str">
        <f>IF(ISERROR(VALUE(SUBSTITUTE(prevWBS,".",""))),"0.0.0.1",IF(ISERROR(FIND("`",SUBSTITUTE(prevWBS,".","`",3))),prevWBS&amp;".1",LEFT(prevWBS,FIND("`",SUBSTITUTE(prevWBS,".","`",3)))&amp;IF(ISERROR(FIND("`",SUBSTITUTE(prevWBS,".","`",4))),VALUE(RIGHT(prevWBS,LEN(prevWBS)-FIND("`",SUBSTITUTE(prevWBS,".","`",3))))+1,VALUE(MID(prevWBS,FIND("`",SUBSTITUTE(prevWBS,".","`",3))+1,(FIND("`",SUBSTITUTE(prevWBS,".","`",4))-FIND("`",SUBSTITUTE(prevWBS,".","`",3))-1)))+1)))</f>
        <v>1.2.2.5</v>
      </c>
      <c r="B115" s="8" t="s">
        <v>30</v>
      </c>
      <c r="D115" s="18">
        <f>D114</f>
        <v>45832</v>
      </c>
      <c r="E115" s="14" t="s">
        <v>85</v>
      </c>
      <c r="G115" s="11"/>
      <c r="H115" s="11"/>
    </row>
    <row r="116" spans="1:10">
      <c r="A116" s="5" t="str">
        <f>IF(ISERROR(VALUE(SUBSTITUTE(prevWBS,".",""))),"0.0.1",IF(ISERROR(FIND("`",SUBSTITUTE(prevWBS,".","`",2))),prevWBS&amp;".1",LEFT(prevWBS,FIND("`",SUBSTITUTE(prevWBS,".","`",2)))&amp;IF(ISERROR(FIND("`",SUBSTITUTE(prevWBS,".","`",3))),VALUE(RIGHT(prevWBS,LEN(prevWBS)-FIND("`",SUBSTITUTE(prevWBS,".","`",2))))+1,VALUE(MID(prevWBS,FIND("`",SUBSTITUTE(prevWBS,".","`",2))+1,(FIND("`",SUBSTITUTE(prevWBS,".","`",3))-FIND("`",SUBSTITUTE(prevWBS,".","`",2))-1)))+1)))</f>
        <v>1.2.3</v>
      </c>
      <c r="B116" s="78" t="s">
        <v>245</v>
      </c>
      <c r="C116" s="7"/>
      <c r="D116" s="7"/>
      <c r="E116" s="7"/>
      <c r="F116" s="7"/>
      <c r="G116" s="7"/>
      <c r="H116" s="7"/>
      <c r="I116" s="24">
        <f>SUMIFS(H:H,A:A,A116&amp;".?")+SUMIFS(H:H,A:A,A116&amp;".??")</f>
        <v>0</v>
      </c>
      <c r="J116" s="24">
        <f>SUMIFS(H:H,E:E,"Progres",A:A,A116&amp;".?")+SUMIFS(H:H,E:E,"Progres",A:A,A116&amp;".??")</f>
        <v>0</v>
      </c>
    </row>
    <row r="117" spans="1:10" s="48" customFormat="1">
      <c r="A117" s="43" t="str">
        <f>IF(ISERROR(VALUE(SUBSTITUTE(prevWBS,".",""))),"0.0.0.0.1",IF(ISERROR(FIND("`",SUBSTITUTE(prevWBS,".","`",4))),prevWBS&amp;".1",LEFT(prevWBS,FIND("`",SUBSTITUTE(prevWBS,".","`",4)))&amp;IF(ISERROR(FIND("`",SUBSTITUTE(prevWBS,".","`",5))),VALUE(RIGHT(prevWBS,LEN(prevWBS)-FIND("`",SUBSTITUTE(prevWBS,".","`",4))))+1,VALUE(MID(prevWBS,FIND("`",SUBSTITUTE(prevWBS,".","`",4))+1,(FIND("`",SUBSTITUTE(prevWBS,".","`",5))-FIND("`",SUBSTITUTE(prevWBS,".","`",4))-1)))+1)))</f>
        <v>1.2.3.1</v>
      </c>
      <c r="B117" s="44" t="str">
        <f>B6</f>
        <v>Pasport &amp; KTP</v>
      </c>
      <c r="C117" s="45"/>
      <c r="D117" s="46">
        <v>45848</v>
      </c>
      <c r="E117" s="47" t="s">
        <v>85</v>
      </c>
      <c r="G117" s="49"/>
      <c r="H117" s="49"/>
    </row>
    <row r="118" spans="1:10">
      <c r="A118" s="5" t="str">
        <f t="shared" ref="A118:A126" si="10">IF(ISERROR(VALUE(SUBSTITUTE(prevWBS,".",""))),"0.0.0.1",IF(ISERROR(FIND("`",SUBSTITUTE(prevWBS,".","`",3))),prevWBS&amp;".1",LEFT(prevWBS,FIND("`",SUBSTITUTE(prevWBS,".","`",3)))&amp;IF(ISERROR(FIND("`",SUBSTITUTE(prevWBS,".","`",4))),VALUE(RIGHT(prevWBS,LEN(prevWBS)-FIND("`",SUBSTITUTE(prevWBS,".","`",3))))+1,VALUE(MID(prevWBS,FIND("`",SUBSTITUTE(prevWBS,".","`",3))+1,(FIND("`",SUBSTITUTE(prevWBS,".","`",4))-FIND("`",SUBSTITUTE(prevWBS,".","`",3))-1)))+1)))</f>
        <v>1.2.3.2</v>
      </c>
      <c r="B118" s="8" t="str">
        <f>B7</f>
        <v>Asuransi kesehatan</v>
      </c>
      <c r="C118" s="42"/>
      <c r="D118" s="46">
        <v>45849</v>
      </c>
      <c r="E118" s="47" t="s">
        <v>85</v>
      </c>
      <c r="G118" s="11"/>
      <c r="H118" s="11"/>
    </row>
    <row r="119" spans="1:10">
      <c r="A119" s="5" t="str">
        <f t="shared" si="10"/>
        <v>1.2.3.3</v>
      </c>
      <c r="B119" s="8" t="str">
        <f>B10</f>
        <v>Kartu vaksin meningitis &amp; Polio</v>
      </c>
      <c r="D119" s="46">
        <v>45850</v>
      </c>
      <c r="E119" s="47" t="s">
        <v>85</v>
      </c>
      <c r="G119" s="11"/>
      <c r="H119" s="11">
        <f t="shared" ref="H119" si="11">G119*F119</f>
        <v>0</v>
      </c>
    </row>
    <row r="120" spans="1:10">
      <c r="A120" s="5" t="str">
        <f t="shared" si="10"/>
        <v>1.2.3.4</v>
      </c>
      <c r="B120" s="8" t="str">
        <f>B18</f>
        <v>Print Tiket penerbangan</v>
      </c>
      <c r="D120" s="46">
        <v>45851</v>
      </c>
      <c r="E120" s="47" t="s">
        <v>85</v>
      </c>
      <c r="G120" s="11"/>
      <c r="H120" s="11"/>
    </row>
    <row r="121" spans="1:10" ht="29">
      <c r="A121" s="5" t="str">
        <f t="shared" si="10"/>
        <v>1.2.3.5</v>
      </c>
      <c r="B121" s="8" t="str">
        <f>WBS!B27</f>
        <v>Print Bukti booking /Konfirmasi Booking Hotel</v>
      </c>
      <c r="D121" s="46">
        <v>45852</v>
      </c>
      <c r="E121" s="47" t="s">
        <v>85</v>
      </c>
      <c r="G121" s="11"/>
      <c r="H121" s="11"/>
    </row>
    <row r="122" spans="1:10">
      <c r="A122" s="5" t="str">
        <f t="shared" si="10"/>
        <v>1.2.3.6</v>
      </c>
      <c r="B122" s="8" t="str">
        <f>B110</f>
        <v xml:space="preserve">Visa </v>
      </c>
      <c r="D122" s="46">
        <v>45852</v>
      </c>
      <c r="E122" s="47" t="s">
        <v>85</v>
      </c>
      <c r="G122" s="11"/>
      <c r="H122" s="11"/>
    </row>
    <row r="123" spans="1:10">
      <c r="A123" s="5" t="str">
        <f t="shared" si="10"/>
        <v>1.2.3.7</v>
      </c>
      <c r="B123" s="50" t="s">
        <v>250</v>
      </c>
      <c r="D123" s="46">
        <v>45852</v>
      </c>
      <c r="E123" s="47" t="s">
        <v>85</v>
      </c>
      <c r="G123" s="11"/>
      <c r="H123" s="11"/>
    </row>
    <row r="124" spans="1:10">
      <c r="A124" s="5" t="str">
        <f t="shared" si="10"/>
        <v>1.2.3.8</v>
      </c>
      <c r="B124" s="50" t="s">
        <v>296</v>
      </c>
      <c r="D124" s="46">
        <v>45852</v>
      </c>
      <c r="E124" s="47" t="s">
        <v>85</v>
      </c>
      <c r="G124" s="11"/>
      <c r="H124" s="11"/>
    </row>
    <row r="125" spans="1:10">
      <c r="A125" s="5" t="str">
        <f t="shared" si="10"/>
        <v>1.2.3.9</v>
      </c>
      <c r="B125" s="50" t="s">
        <v>306</v>
      </c>
      <c r="D125" s="46">
        <v>45852</v>
      </c>
      <c r="E125" s="47" t="s">
        <v>85</v>
      </c>
      <c r="G125" s="11"/>
      <c r="H125" s="11"/>
    </row>
    <row r="126" spans="1:10">
      <c r="A126" s="5" t="str">
        <f t="shared" si="10"/>
        <v>1.2.3.10</v>
      </c>
      <c r="B126" s="50" t="s">
        <v>307</v>
      </c>
      <c r="D126" s="46">
        <v>45852</v>
      </c>
      <c r="E126" s="47" t="s">
        <v>85</v>
      </c>
      <c r="G126" s="11"/>
      <c r="H126" s="11"/>
    </row>
    <row r="127" spans="1:10">
      <c r="A127" s="5" t="str">
        <f>IF(ISERROR(VALUE(SUBSTITUTE(prevWBS,".",""))),"0.0.1",IF(ISERROR(FIND("`",SUBSTITUTE(prevWBS,".","`",2))),prevWBS&amp;".1",LEFT(prevWBS,FIND("`",SUBSTITUTE(prevWBS,".","`",2)))&amp;IF(ISERROR(FIND("`",SUBSTITUTE(prevWBS,".","`",3))),VALUE(RIGHT(prevWBS,LEN(prevWBS)-FIND("`",SUBSTITUTE(prevWBS,".","`",2))))+1,VALUE(MID(prevWBS,FIND("`",SUBSTITUTE(prevWBS,".","`",2))+1,(FIND("`",SUBSTITUTE(prevWBS,".","`",3))-FIND("`",SUBSTITUTE(prevWBS,".","`",2))-1)))+1)))</f>
        <v>1.2.4</v>
      </c>
      <c r="B127" s="78" t="s">
        <v>298</v>
      </c>
      <c r="C127" s="7"/>
      <c r="D127" s="7"/>
      <c r="E127" s="7"/>
      <c r="F127" s="7"/>
      <c r="G127" s="7"/>
      <c r="H127" s="7"/>
      <c r="I127" s="24">
        <f>SUMIFS(H:H,A:A,A127&amp;".?")+SUMIFS(H:H,A:A,A127&amp;".??")+SUMIFS(H:H,A:A,A127&amp;".???")</f>
        <v>0</v>
      </c>
      <c r="J127" s="24">
        <f>SUMIFS(H:H,E:E,"Progres",A:A,A127&amp;".?")+SUMIFS(H:H,E:E,"Progres",A:A,A127&amp;".??")</f>
        <v>0</v>
      </c>
    </row>
    <row r="128" spans="1:10" s="48" customFormat="1">
      <c r="A128" s="5" t="str">
        <f t="shared" ref="A128:A134" si="12">IF(ISERROR(VALUE(SUBSTITUTE(prevWBS,".",""))),"0.0.0.1",IF(ISERROR(FIND("`",SUBSTITUTE(prevWBS,".","`",3))),prevWBS&amp;".1",LEFT(prevWBS,FIND("`",SUBSTITUTE(prevWBS,".","`",3)))&amp;IF(ISERROR(FIND("`",SUBSTITUTE(prevWBS,".","`",4))),VALUE(RIGHT(prevWBS,LEN(prevWBS)-FIND("`",SUBSTITUTE(prevWBS,".","`",3))))+1,VALUE(MID(prevWBS,FIND("`",SUBSTITUTE(prevWBS,".","`",3))+1,(FIND("`",SUBSTITUTE(prevWBS,".","`",4))-FIND("`",SUBSTITUTE(prevWBS,".","`",3))-1)))+1)))</f>
        <v>1.2.4.1</v>
      </c>
      <c r="B128" s="44" t="s">
        <v>299</v>
      </c>
      <c r="C128" s="45"/>
      <c r="D128" s="46">
        <v>45858</v>
      </c>
      <c r="E128" s="47" t="s">
        <v>85</v>
      </c>
      <c r="F128" s="48">
        <v>10</v>
      </c>
      <c r="G128" s="11"/>
      <c r="H128" s="11">
        <f t="shared" ref="H128:H134" si="13">G128*F128</f>
        <v>0</v>
      </c>
    </row>
    <row r="129" spans="1:10" s="48" customFormat="1">
      <c r="A129" s="5" t="str">
        <f t="shared" si="12"/>
        <v>1.2.4.2</v>
      </c>
      <c r="B129" s="44" t="s">
        <v>300</v>
      </c>
      <c r="C129" s="45"/>
      <c r="D129" s="46">
        <v>45858</v>
      </c>
      <c r="E129" s="47" t="s">
        <v>85</v>
      </c>
      <c r="F129" s="48">
        <v>10</v>
      </c>
      <c r="G129" s="11"/>
      <c r="H129" s="11">
        <f t="shared" si="13"/>
        <v>0</v>
      </c>
    </row>
    <row r="130" spans="1:10" s="48" customFormat="1">
      <c r="A130" s="5" t="str">
        <f t="shared" si="12"/>
        <v>1.2.4.3</v>
      </c>
      <c r="B130" s="44" t="s">
        <v>301</v>
      </c>
      <c r="C130" s="45"/>
      <c r="D130" s="46">
        <v>45858</v>
      </c>
      <c r="E130" s="47" t="s">
        <v>85</v>
      </c>
      <c r="F130" s="48">
        <v>10</v>
      </c>
      <c r="G130" s="11"/>
      <c r="H130" s="11">
        <f t="shared" si="13"/>
        <v>0</v>
      </c>
    </row>
    <row r="131" spans="1:10" s="48" customFormat="1">
      <c r="A131" s="5" t="str">
        <f t="shared" si="12"/>
        <v>1.2.4.4</v>
      </c>
      <c r="B131" s="44" t="s">
        <v>302</v>
      </c>
      <c r="C131" s="45"/>
      <c r="D131" s="46">
        <v>45858</v>
      </c>
      <c r="E131" s="47" t="s">
        <v>85</v>
      </c>
      <c r="F131" s="48">
        <v>10</v>
      </c>
      <c r="G131" s="11"/>
      <c r="H131" s="11">
        <f t="shared" si="13"/>
        <v>0</v>
      </c>
    </row>
    <row r="132" spans="1:10" s="48" customFormat="1">
      <c r="A132" s="5" t="str">
        <f t="shared" si="12"/>
        <v>1.2.4.5</v>
      </c>
      <c r="B132" s="44" t="s">
        <v>303</v>
      </c>
      <c r="C132" s="45"/>
      <c r="D132" s="46">
        <v>45858</v>
      </c>
      <c r="E132" s="47" t="s">
        <v>85</v>
      </c>
      <c r="F132" s="48">
        <v>10</v>
      </c>
      <c r="G132" s="11"/>
      <c r="H132" s="11">
        <f t="shared" si="13"/>
        <v>0</v>
      </c>
    </row>
    <row r="133" spans="1:10" s="48" customFormat="1">
      <c r="A133" s="5" t="str">
        <f t="shared" si="12"/>
        <v>1.2.4.6</v>
      </c>
      <c r="B133" s="44" t="s">
        <v>304</v>
      </c>
      <c r="C133" s="45"/>
      <c r="D133" s="46">
        <v>45858</v>
      </c>
      <c r="E133" s="47" t="s">
        <v>85</v>
      </c>
      <c r="F133" s="48">
        <v>10</v>
      </c>
      <c r="G133" s="11"/>
      <c r="H133" s="11">
        <f t="shared" si="13"/>
        <v>0</v>
      </c>
    </row>
    <row r="134" spans="1:10" s="48" customFormat="1">
      <c r="A134" s="5" t="str">
        <f t="shared" si="12"/>
        <v>1.2.4.7</v>
      </c>
      <c r="B134" s="44" t="s">
        <v>305</v>
      </c>
      <c r="C134" s="45"/>
      <c r="D134" s="46">
        <v>45858</v>
      </c>
      <c r="E134" s="47" t="s">
        <v>85</v>
      </c>
      <c r="F134" s="48">
        <v>10</v>
      </c>
      <c r="G134" s="11"/>
      <c r="H134" s="11">
        <f t="shared" si="13"/>
        <v>0</v>
      </c>
    </row>
    <row r="135" spans="1:10">
      <c r="G135" s="11"/>
      <c r="H135" s="11"/>
    </row>
    <row r="136" spans="1:10">
      <c r="G136" s="16" t="s">
        <v>95</v>
      </c>
      <c r="H136" s="16">
        <f>SUM(H3:H135)</f>
        <v>0</v>
      </c>
      <c r="I136" s="16">
        <f>SUM(I4:I135)</f>
        <v>0</v>
      </c>
      <c r="J136" s="16">
        <f>SUM(J4:J115)</f>
        <v>0</v>
      </c>
    </row>
    <row r="137" spans="1:10">
      <c r="G137" s="16" t="s">
        <v>166</v>
      </c>
      <c r="H137" s="16">
        <f>SUMIF(E4:E135,"Selesai",H4:H135)</f>
        <v>0</v>
      </c>
      <c r="I137" s="16"/>
      <c r="J137" s="16">
        <f>H136-H137</f>
        <v>0</v>
      </c>
    </row>
    <row r="138" spans="1:10">
      <c r="G138" s="11"/>
      <c r="H138" s="11"/>
    </row>
    <row r="139" spans="1:10">
      <c r="G139" s="11"/>
      <c r="H139" s="11"/>
    </row>
    <row r="140" spans="1:10">
      <c r="G140" s="11"/>
      <c r="H140" s="11"/>
    </row>
    <row r="141" spans="1:10">
      <c r="G141" s="11"/>
      <c r="H141" s="11"/>
    </row>
    <row r="142" spans="1:10">
      <c r="G142" s="11"/>
      <c r="H142" s="11"/>
    </row>
    <row r="143" spans="1:10">
      <c r="G143" s="11"/>
      <c r="H143" s="11"/>
    </row>
    <row r="144" spans="1:10">
      <c r="G144" s="11"/>
      <c r="H144" s="11"/>
    </row>
    <row r="145" spans="7:8">
      <c r="G145" s="11"/>
      <c r="H145" s="11"/>
    </row>
    <row r="146" spans="7:8">
      <c r="G146" s="11"/>
      <c r="H146" s="11"/>
    </row>
    <row r="147" spans="7:8">
      <c r="G147" s="11"/>
      <c r="H147" s="11"/>
    </row>
    <row r="148" spans="7:8">
      <c r="G148" s="11"/>
      <c r="H148" s="11"/>
    </row>
    <row r="149" spans="7:8">
      <c r="G149" s="11"/>
      <c r="H149" s="11"/>
    </row>
    <row r="150" spans="7:8">
      <c r="G150" s="11"/>
      <c r="H150" s="11"/>
    </row>
    <row r="151" spans="7:8">
      <c r="G151" s="11"/>
      <c r="H151" s="11"/>
    </row>
    <row r="152" spans="7:8">
      <c r="G152" s="11"/>
      <c r="H152" s="11"/>
    </row>
    <row r="153" spans="7:8">
      <c r="G153" s="11"/>
      <c r="H153" s="11"/>
    </row>
    <row r="154" spans="7:8">
      <c r="G154" s="11"/>
      <c r="H154" s="11"/>
    </row>
    <row r="155" spans="7:8">
      <c r="G155" s="11"/>
      <c r="H155" s="11"/>
    </row>
    <row r="156" spans="7:8">
      <c r="G156" s="11"/>
      <c r="H156" s="11"/>
    </row>
    <row r="157" spans="7:8">
      <c r="G157" s="11"/>
      <c r="H157" s="11"/>
    </row>
    <row r="158" spans="7:8">
      <c r="G158" s="11"/>
      <c r="H158" s="11"/>
    </row>
    <row r="159" spans="7:8">
      <c r="G159" s="11"/>
      <c r="H159" s="11"/>
    </row>
    <row r="160" spans="7:8">
      <c r="G160" s="11"/>
      <c r="H160" s="11"/>
    </row>
  </sheetData>
  <protectedRanges>
    <protectedRange sqref="A4:A6 B6 A105 A106:B134 A7:B104" name="Range1"/>
    <protectedRange sqref="B4" name="Range1_1"/>
    <protectedRange sqref="B5 B105" name="Range1_2"/>
  </protectedRanges>
  <conditionalFormatting sqref="A4:B134">
    <cfRule type="expression" priority="38">
      <formula>LEN($A4)-LEN(SUBSTITUTE($A4,".",""))=3</formula>
    </cfRule>
    <cfRule type="expression" dxfId="183" priority="99">
      <formula>LEN($A4)-LEN(SUBSTITUTE($A4,".",""))=2</formula>
    </cfRule>
    <cfRule type="expression" dxfId="182" priority="100">
      <formula>LEN($A4)-LEN(SUBSTITUTE($A4,".",""))=1</formula>
    </cfRule>
    <cfRule type="expression" dxfId="181" priority="101">
      <formula>LEN($A4)-LEN(SUBSTITUTE($A4,".",""))=0</formula>
    </cfRule>
  </conditionalFormatting>
  <conditionalFormatting sqref="B5">
    <cfRule type="expression" dxfId="180" priority="96">
      <formula>LEN($A5)-LEN(SUBSTITUTE($A5,".",""))=2</formula>
    </cfRule>
    <cfRule type="expression" dxfId="179" priority="97">
      <formula>LEN($A5)-LEN(SUBSTITUTE($A5,".",""))=1</formula>
    </cfRule>
    <cfRule type="expression" dxfId="178" priority="98">
      <formula>LEN($A5)-LEN(SUBSTITUTE($A5,".",""))=0</formula>
    </cfRule>
  </conditionalFormatting>
  <conditionalFormatting sqref="B5:B6">
    <cfRule type="expression" priority="92">
      <formula>LEN($A5)-LEN(SUBSTITUTE($A5,".",""))=3</formula>
    </cfRule>
  </conditionalFormatting>
  <conditionalFormatting sqref="B6">
    <cfRule type="expression" dxfId="177" priority="93">
      <formula>LEN($A6)-LEN(SUBSTITUTE($A6,".",""))=2</formula>
    </cfRule>
    <cfRule type="expression" dxfId="176" priority="94">
      <formula>LEN($A6)-LEN(SUBSTITUTE($A6,".",""))=1</formula>
    </cfRule>
    <cfRule type="expression" dxfId="175" priority="95">
      <formula>LEN($A6)-LEN(SUBSTITUTE($A6,".",""))=0</formula>
    </cfRule>
  </conditionalFormatting>
  <conditionalFormatting sqref="B8:B9">
    <cfRule type="expression" priority="88">
      <formula>LEN($A8)-LEN(SUBSTITUTE($A8,".",""))=3</formula>
    </cfRule>
    <cfRule type="expression" dxfId="174" priority="89">
      <formula>LEN($A8)-LEN(SUBSTITUTE($A8,".",""))=2</formula>
    </cfRule>
    <cfRule type="expression" dxfId="173" priority="90">
      <formula>LEN($A8)-LEN(SUBSTITUTE($A8,".",""))=1</formula>
    </cfRule>
    <cfRule type="expression" dxfId="172" priority="91">
      <formula>LEN($A8)-LEN(SUBSTITUTE($A8,".",""))=0</formula>
    </cfRule>
  </conditionalFormatting>
  <conditionalFormatting sqref="C7:I7">
    <cfRule type="expression" priority="71">
      <formula>LEN($A7)-LEN(SUBSTITUTE($A7,".",""))=3</formula>
    </cfRule>
    <cfRule type="expression" dxfId="171" priority="72">
      <formula>LEN($A7)-LEN(SUBSTITUTE($A7,".",""))=2</formula>
    </cfRule>
    <cfRule type="expression" dxfId="170" priority="73">
      <formula>LEN($A7)-LEN(SUBSTITUTE($A7,".",""))=1</formula>
    </cfRule>
    <cfRule type="expression" dxfId="169" priority="74">
      <formula>LEN($A7)-LEN(SUBSTITUTE($A7,".",""))=0</formula>
    </cfRule>
  </conditionalFormatting>
  <conditionalFormatting sqref="C105:I106">
    <cfRule type="expression" priority="75">
      <formula>LEN($A105)-LEN(SUBSTITUTE($A105,".",""))=3</formula>
    </cfRule>
    <cfRule type="expression" dxfId="168" priority="76">
      <formula>LEN($A105)-LEN(SUBSTITUTE($A105,".",""))=2</formula>
    </cfRule>
    <cfRule type="expression" dxfId="167" priority="77">
      <formula>LEN($A105)-LEN(SUBSTITUTE($A105,".",""))=1</formula>
    </cfRule>
    <cfRule type="expression" dxfId="166" priority="78">
      <formula>LEN($A105)-LEN(SUBSTITUTE($A105,".",""))=0</formula>
    </cfRule>
  </conditionalFormatting>
  <conditionalFormatting sqref="C10:J10">
    <cfRule type="expression" priority="29">
      <formula>LEN($A10)-LEN(SUBSTITUTE($A10,".",""))=3</formula>
    </cfRule>
    <cfRule type="expression" dxfId="165" priority="30">
      <formula>LEN($A10)-LEN(SUBSTITUTE($A10,".",""))=2</formula>
    </cfRule>
    <cfRule type="expression" dxfId="164" priority="31">
      <formula>LEN($A10)-LEN(SUBSTITUTE($A10,".",""))=1</formula>
    </cfRule>
    <cfRule type="expression" dxfId="163" priority="32">
      <formula>LEN($A10)-LEN(SUBSTITUTE($A10,".",""))=0</formula>
    </cfRule>
  </conditionalFormatting>
  <conditionalFormatting sqref="C13:J13">
    <cfRule type="expression" priority="25">
      <formula>LEN($A13)-LEN(SUBSTITUTE($A13,".",""))=3</formula>
    </cfRule>
    <cfRule type="expression" dxfId="162" priority="26">
      <formula>LEN($A13)-LEN(SUBSTITUTE($A13,".",""))=2</formula>
    </cfRule>
    <cfRule type="expression" dxfId="161" priority="27">
      <formula>LEN($A13)-LEN(SUBSTITUTE($A13,".",""))=1</formula>
    </cfRule>
    <cfRule type="expression" dxfId="160" priority="28">
      <formula>LEN($A13)-LEN(SUBSTITUTE($A13,".",""))=0</formula>
    </cfRule>
  </conditionalFormatting>
  <conditionalFormatting sqref="C19:J19">
    <cfRule type="expression" priority="21">
      <formula>LEN($A19)-LEN(SUBSTITUTE($A19,".",""))=3</formula>
    </cfRule>
    <cfRule type="expression" dxfId="159" priority="22">
      <formula>LEN($A19)-LEN(SUBSTITUTE($A19,".",""))=2</formula>
    </cfRule>
    <cfRule type="expression" dxfId="158" priority="23">
      <formula>LEN($A19)-LEN(SUBSTITUTE($A19,".",""))=1</formula>
    </cfRule>
    <cfRule type="expression" dxfId="157" priority="24">
      <formula>LEN($A19)-LEN(SUBSTITUTE($A19,".",""))=0</formula>
    </cfRule>
  </conditionalFormatting>
  <conditionalFormatting sqref="C28:J28">
    <cfRule type="expression" priority="17">
      <formula>LEN($A28)-LEN(SUBSTITUTE($A28,".",""))=3</formula>
    </cfRule>
    <cfRule type="expression" dxfId="156" priority="18">
      <formula>LEN($A28)-LEN(SUBSTITUTE($A28,".",""))=2</formula>
    </cfRule>
    <cfRule type="expression" dxfId="155" priority="19">
      <formula>LEN($A28)-LEN(SUBSTITUTE($A28,".",""))=1</formula>
    </cfRule>
    <cfRule type="expression" dxfId="154" priority="20">
      <formula>LEN($A28)-LEN(SUBSTITUTE($A28,".",""))=0</formula>
    </cfRule>
  </conditionalFormatting>
  <conditionalFormatting sqref="C47:J47">
    <cfRule type="expression" priority="13">
      <formula>LEN($A47)-LEN(SUBSTITUTE($A47,".",""))=3</formula>
    </cfRule>
    <cfRule type="expression" dxfId="153" priority="14">
      <formula>LEN($A47)-LEN(SUBSTITUTE($A47,".",""))=2</formula>
    </cfRule>
    <cfRule type="expression" dxfId="152" priority="15">
      <formula>LEN($A47)-LEN(SUBSTITUTE($A47,".",""))=1</formula>
    </cfRule>
    <cfRule type="expression" dxfId="151" priority="16">
      <formula>LEN($A47)-LEN(SUBSTITUTE($A47,".",""))=0</formula>
    </cfRule>
  </conditionalFormatting>
  <conditionalFormatting sqref="C103:J103">
    <cfRule type="expression" priority="9">
      <formula>LEN($A103)-LEN(SUBSTITUTE($A103,".",""))=3</formula>
    </cfRule>
    <cfRule type="expression" dxfId="150" priority="10">
      <formula>LEN($A103)-LEN(SUBSTITUTE($A103,".",""))=2</formula>
    </cfRule>
    <cfRule type="expression" dxfId="149" priority="11">
      <formula>LEN($A103)-LEN(SUBSTITUTE($A103,".",""))=1</formula>
    </cfRule>
    <cfRule type="expression" dxfId="148" priority="12">
      <formula>LEN($A103)-LEN(SUBSTITUTE($A103,".",""))=0</formula>
    </cfRule>
  </conditionalFormatting>
  <conditionalFormatting sqref="C110:J110">
    <cfRule type="expression" priority="5">
      <formula>LEN($A110)-LEN(SUBSTITUTE($A110,".",""))=3</formula>
    </cfRule>
    <cfRule type="expression" dxfId="147" priority="6">
      <formula>LEN($A110)-LEN(SUBSTITUTE($A110,".",""))=2</formula>
    </cfRule>
    <cfRule type="expression" dxfId="146" priority="7">
      <formula>LEN($A110)-LEN(SUBSTITUTE($A110,".",""))=1</formula>
    </cfRule>
    <cfRule type="expression" dxfId="145" priority="8">
      <formula>LEN($A110)-LEN(SUBSTITUTE($A110,".",""))=0</formula>
    </cfRule>
  </conditionalFormatting>
  <conditionalFormatting sqref="C116:J116">
    <cfRule type="expression" priority="39">
      <formula>LEN($A116)-LEN(SUBSTITUTE($A116,".",""))=3</formula>
    </cfRule>
    <cfRule type="expression" dxfId="144" priority="40">
      <formula>LEN($A116)-LEN(SUBSTITUTE($A116,".",""))=2</formula>
    </cfRule>
    <cfRule type="expression" dxfId="143" priority="41">
      <formula>LEN($A116)-LEN(SUBSTITUTE($A116,".",""))=1</formula>
    </cfRule>
    <cfRule type="expression" dxfId="142" priority="42">
      <formula>LEN($A116)-LEN(SUBSTITUTE($A116,".",""))=0</formula>
    </cfRule>
  </conditionalFormatting>
  <conditionalFormatting sqref="C127:J127">
    <cfRule type="expression" priority="1">
      <formula>LEN($A127)-LEN(SUBSTITUTE($A127,".",""))=3</formula>
    </cfRule>
    <cfRule type="expression" dxfId="141" priority="2">
      <formula>LEN($A127)-LEN(SUBSTITUTE($A127,".",""))=2</formula>
    </cfRule>
    <cfRule type="expression" dxfId="140" priority="3">
      <formula>LEN($A127)-LEN(SUBSTITUTE($A127,".",""))=1</formula>
    </cfRule>
    <cfRule type="expression" dxfId="139" priority="4">
      <formula>LEN($A127)-LEN(SUBSTITUTE($A127,".",""))=0</formula>
    </cfRule>
  </conditionalFormatting>
  <conditionalFormatting sqref="E1:E6 E8:E9 E11:E12 E14:E18 E20:E27 E29:E46 E104 E111:E115 E128:E1048576 E107:E109 E48:E102">
    <cfRule type="cellIs" dxfId="138" priority="87" operator="equal">
      <formula>"Selesai"</formula>
    </cfRule>
  </conditionalFormatting>
  <conditionalFormatting sqref="E117:E126">
    <cfRule type="cellIs" dxfId="137" priority="37" operator="equal">
      <formula>"Selesai"</formula>
    </cfRule>
  </conditionalFormatting>
  <conditionalFormatting sqref="I5">
    <cfRule type="expression" priority="79">
      <formula>LEN($A5)-LEN(SUBSTITUTE($A5,".",""))=3</formula>
    </cfRule>
    <cfRule type="expression" dxfId="136" priority="80">
      <formula>LEN($A5)-LEN(SUBSTITUTE($A5,".",""))=2</formula>
    </cfRule>
    <cfRule type="expression" dxfId="135" priority="81">
      <formula>LEN($A5)-LEN(SUBSTITUTE($A5,".",""))=1</formula>
    </cfRule>
    <cfRule type="expression" dxfId="134" priority="82">
      <formula>LEN($A5)-LEN(SUBSTITUTE($A5,".",""))=0</formula>
    </cfRule>
  </conditionalFormatting>
  <conditionalFormatting sqref="J106">
    <cfRule type="expression" priority="47">
      <formula>LEN($A106)-LEN(SUBSTITUTE($A106,".",""))=3</formula>
    </cfRule>
    <cfRule type="expression" dxfId="133" priority="48">
      <formula>LEN($A106)-LEN(SUBSTITUTE($A106,".",""))=2</formula>
    </cfRule>
    <cfRule type="expression" dxfId="132" priority="49">
      <formula>LEN($A106)-LEN(SUBSTITUTE($A106,".",""))=1</formula>
    </cfRule>
    <cfRule type="expression" dxfId="131" priority="50">
      <formula>LEN($A106)-LEN(SUBSTITUTE($A106,".",""))=0</formula>
    </cfRule>
  </conditionalFormatting>
  <dataValidations count="1">
    <dataValidation type="list" allowBlank="1" showInputMessage="1" showErrorMessage="1" sqref="E8:E9 E11:E12 E29:E46 E14:E18 E104 E117:E126 E20:E27 E111:E115 E128:E134 E107:E109 E48:E102" xr:uid="{8BB6C45F-6B7A-E54E-A072-0863F240B086}">
      <formula1>"Progres,Selesai"</formula1>
    </dataValidation>
  </dataValidations>
  <pageMargins left="0.7" right="0.7" top="0.75" bottom="0.75" header="0.3" footer="0.3"/>
  <pageSetup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80B516-5A0C-AB49-84D0-2D895FDAA01A}">
  <dimension ref="A1:F164"/>
  <sheetViews>
    <sheetView zoomScale="85" zoomScaleNormal="85" zoomScaleSheetLayoutView="85" workbookViewId="0">
      <pane ySplit="3" topLeftCell="A142" activePane="bottomLeft" state="frozen"/>
      <selection activeCell="D1" sqref="D1"/>
      <selection pane="bottomLeft" activeCell="H145" sqref="H145"/>
    </sheetView>
  </sheetViews>
  <sheetFormatPr defaultColWidth="9" defaultRowHeight="15.5"/>
  <cols>
    <col min="1" max="1" width="4.84375" style="62" customWidth="1"/>
    <col min="2" max="2" width="6.15234375" style="62" bestFit="1" customWidth="1"/>
    <col min="3" max="3" width="5.53515625" style="62" bestFit="1" customWidth="1"/>
    <col min="4" max="4" width="7" style="62" bestFit="1" customWidth="1"/>
    <col min="5" max="5" width="28.3046875" style="74" customWidth="1"/>
    <col min="6" max="6" width="25.53515625" style="75" bestFit="1" customWidth="1"/>
    <col min="7" max="16384" width="9" style="62"/>
  </cols>
  <sheetData>
    <row r="1" spans="1:6" s="52" customFormat="1" ht="18">
      <c r="A1" s="51" t="s">
        <v>33</v>
      </c>
      <c r="E1" s="53"/>
      <c r="F1" s="54"/>
    </row>
    <row r="3" spans="1:6" s="57" customFormat="1">
      <c r="A3" s="55" t="s">
        <v>0</v>
      </c>
      <c r="B3" s="55" t="s">
        <v>35</v>
      </c>
      <c r="C3" s="55" t="s">
        <v>36</v>
      </c>
      <c r="D3" s="55" t="s">
        <v>37</v>
      </c>
      <c r="E3" s="56" t="s">
        <v>34</v>
      </c>
      <c r="F3" s="55" t="s">
        <v>220</v>
      </c>
    </row>
    <row r="4" spans="1:6">
      <c r="A4" s="58" t="s">
        <v>48</v>
      </c>
      <c r="B4" s="59">
        <v>0</v>
      </c>
      <c r="C4" s="47" t="s">
        <v>37</v>
      </c>
      <c r="D4" s="58"/>
      <c r="E4" s="60" t="s">
        <v>25</v>
      </c>
      <c r="F4" s="61">
        <v>45858</v>
      </c>
    </row>
    <row r="5" spans="1:6">
      <c r="A5" s="63">
        <v>1</v>
      </c>
      <c r="B5" s="64">
        <v>1.5</v>
      </c>
      <c r="C5" s="65">
        <v>0.58333333333333337</v>
      </c>
      <c r="D5" s="65">
        <f>C5+(B5/24)</f>
        <v>0.64583333333333337</v>
      </c>
      <c r="E5" s="66" t="s">
        <v>26</v>
      </c>
      <c r="F5" s="67"/>
    </row>
    <row r="6" spans="1:6" ht="31">
      <c r="A6" s="63">
        <f>A5+1</f>
        <v>2</v>
      </c>
      <c r="B6" s="64">
        <v>5.5</v>
      </c>
      <c r="C6" s="68">
        <f>D5</f>
        <v>0.64583333333333337</v>
      </c>
      <c r="D6" s="65">
        <f>C6+(B6/24)</f>
        <v>0.875</v>
      </c>
      <c r="E6" s="66" t="s">
        <v>311</v>
      </c>
      <c r="F6" s="67"/>
    </row>
    <row r="7" spans="1:6">
      <c r="A7" s="63">
        <f t="shared" ref="A7:A9" si="0">A6+1</f>
        <v>3</v>
      </c>
      <c r="B7" s="64">
        <v>0.5</v>
      </c>
      <c r="C7" s="68">
        <f t="shared" ref="C7:C9" si="1">D6</f>
        <v>0.875</v>
      </c>
      <c r="D7" s="65">
        <f>C7+(B7/24)</f>
        <v>0.89583333333333337</v>
      </c>
      <c r="E7" s="66" t="s">
        <v>38</v>
      </c>
      <c r="F7" s="67"/>
    </row>
    <row r="8" spans="1:6">
      <c r="A8" s="63">
        <f t="shared" si="0"/>
        <v>4</v>
      </c>
      <c r="B8" s="64">
        <v>3.2</v>
      </c>
      <c r="C8" s="68">
        <f t="shared" si="1"/>
        <v>0.89583333333333337</v>
      </c>
      <c r="D8" s="65">
        <f>C8+(B8/24)</f>
        <v>1.0291666666666668</v>
      </c>
      <c r="E8" s="66" t="s">
        <v>312</v>
      </c>
      <c r="F8" s="67"/>
    </row>
    <row r="9" spans="1:6">
      <c r="A9" s="63">
        <f t="shared" si="0"/>
        <v>5</v>
      </c>
      <c r="B9" s="64">
        <v>9.8000000000000007</v>
      </c>
      <c r="C9" s="68">
        <f t="shared" si="1"/>
        <v>1.0291666666666668</v>
      </c>
      <c r="D9" s="65">
        <f>C9+(B9/24)</f>
        <v>1.4375000000000002</v>
      </c>
      <c r="E9" s="69" t="s">
        <v>17</v>
      </c>
      <c r="F9" s="67"/>
    </row>
    <row r="10" spans="1:6">
      <c r="A10" s="58" t="s">
        <v>48</v>
      </c>
      <c r="B10" s="59">
        <f>B4+1</f>
        <v>1</v>
      </c>
      <c r="C10" s="47" t="s">
        <v>37</v>
      </c>
      <c r="D10" s="58"/>
      <c r="E10" s="60" t="s">
        <v>52</v>
      </c>
      <c r="F10" s="61">
        <f>F4+1</f>
        <v>45859</v>
      </c>
    </row>
    <row r="11" spans="1:6">
      <c r="A11" s="63">
        <v>1</v>
      </c>
      <c r="B11" s="64">
        <v>0.5</v>
      </c>
      <c r="C11" s="68">
        <f>D9-(4/24)</f>
        <v>1.2708333333333335</v>
      </c>
      <c r="D11" s="65">
        <f t="shared" ref="D11:D20" si="2">C11+(B11/24)</f>
        <v>1.2916666666666667</v>
      </c>
      <c r="E11" s="66" t="s">
        <v>40</v>
      </c>
      <c r="F11" s="67"/>
    </row>
    <row r="12" spans="1:6">
      <c r="A12" s="63">
        <f>A11+1</f>
        <v>2</v>
      </c>
      <c r="B12" s="64">
        <v>1.2</v>
      </c>
      <c r="C12" s="68">
        <f>D11</f>
        <v>1.2916666666666667</v>
      </c>
      <c r="D12" s="65">
        <f t="shared" si="2"/>
        <v>1.3416666666666668</v>
      </c>
      <c r="E12" s="66" t="s">
        <v>216</v>
      </c>
      <c r="F12" s="67" t="s">
        <v>217</v>
      </c>
    </row>
    <row r="13" spans="1:6">
      <c r="A13" s="63">
        <f>A12+1</f>
        <v>3</v>
      </c>
      <c r="B13" s="64">
        <v>0.5</v>
      </c>
      <c r="C13" s="68">
        <f>D12</f>
        <v>1.3416666666666668</v>
      </c>
      <c r="D13" s="65">
        <f t="shared" si="2"/>
        <v>1.3625</v>
      </c>
      <c r="E13" s="66" t="s">
        <v>218</v>
      </c>
      <c r="F13" s="67" t="s">
        <v>102</v>
      </c>
    </row>
    <row r="14" spans="1:6" ht="31">
      <c r="A14" s="63">
        <f>A12+1</f>
        <v>3</v>
      </c>
      <c r="B14" s="64">
        <v>2.6</v>
      </c>
      <c r="C14" s="68">
        <f t="shared" ref="C14:C20" si="3">D13</f>
        <v>1.3625</v>
      </c>
      <c r="D14" s="65">
        <f t="shared" si="2"/>
        <v>1.4708333333333334</v>
      </c>
      <c r="E14" s="69" t="s">
        <v>219</v>
      </c>
      <c r="F14" s="67" t="s">
        <v>294</v>
      </c>
    </row>
    <row r="15" spans="1:6">
      <c r="A15" s="63">
        <f>A14+1</f>
        <v>4</v>
      </c>
      <c r="B15" s="64">
        <v>2.4</v>
      </c>
      <c r="C15" s="68">
        <f>D14</f>
        <v>1.4708333333333334</v>
      </c>
      <c r="D15" s="65">
        <f t="shared" si="2"/>
        <v>1.5708333333333335</v>
      </c>
      <c r="E15" s="66" t="s">
        <v>313</v>
      </c>
      <c r="F15" s="67" t="s">
        <v>102</v>
      </c>
    </row>
    <row r="16" spans="1:6">
      <c r="A16" s="63">
        <f t="shared" ref="A16:A20" si="4">A15+1</f>
        <v>5</v>
      </c>
      <c r="B16" s="64">
        <v>1.5</v>
      </c>
      <c r="C16" s="68">
        <f t="shared" si="3"/>
        <v>1.5708333333333335</v>
      </c>
      <c r="D16" s="65">
        <f t="shared" si="2"/>
        <v>1.6333333333333335</v>
      </c>
      <c r="E16" s="66" t="s">
        <v>314</v>
      </c>
      <c r="F16" s="67"/>
    </row>
    <row r="17" spans="1:6" ht="31">
      <c r="A17" s="63">
        <f t="shared" si="4"/>
        <v>6</v>
      </c>
      <c r="B17" s="64">
        <v>2</v>
      </c>
      <c r="C17" s="68">
        <f t="shared" si="3"/>
        <v>1.6333333333333335</v>
      </c>
      <c r="D17" s="65">
        <f t="shared" si="2"/>
        <v>1.7166666666666668</v>
      </c>
      <c r="E17" s="66" t="s">
        <v>315</v>
      </c>
      <c r="F17" s="67" t="s">
        <v>102</v>
      </c>
    </row>
    <row r="18" spans="1:6">
      <c r="A18" s="63">
        <f t="shared" si="4"/>
        <v>7</v>
      </c>
      <c r="B18" s="64">
        <v>3</v>
      </c>
      <c r="C18" s="68">
        <f t="shared" si="3"/>
        <v>1.7166666666666668</v>
      </c>
      <c r="D18" s="65">
        <f t="shared" si="2"/>
        <v>1.8416666666666668</v>
      </c>
      <c r="E18" s="66" t="s">
        <v>221</v>
      </c>
      <c r="F18" s="67"/>
    </row>
    <row r="19" spans="1:6">
      <c r="A19" s="63">
        <f t="shared" si="4"/>
        <v>8</v>
      </c>
      <c r="B19" s="64">
        <v>1</v>
      </c>
      <c r="C19" s="68">
        <f t="shared" si="3"/>
        <v>1.8416666666666668</v>
      </c>
      <c r="D19" s="65">
        <f t="shared" si="2"/>
        <v>1.8833333333333335</v>
      </c>
      <c r="E19" s="66" t="s">
        <v>28</v>
      </c>
      <c r="F19" s="67"/>
    </row>
    <row r="20" spans="1:6">
      <c r="A20" s="63">
        <f t="shared" si="4"/>
        <v>9</v>
      </c>
      <c r="B20" s="64">
        <v>5.5</v>
      </c>
      <c r="C20" s="68">
        <f t="shared" si="3"/>
        <v>1.8833333333333335</v>
      </c>
      <c r="D20" s="65">
        <f t="shared" si="2"/>
        <v>2.1125000000000003</v>
      </c>
      <c r="E20" s="66" t="s">
        <v>29</v>
      </c>
      <c r="F20" s="67"/>
    </row>
    <row r="21" spans="1:6">
      <c r="A21" s="58" t="s">
        <v>48</v>
      </c>
      <c r="B21" s="59">
        <f>B10+1</f>
        <v>2</v>
      </c>
      <c r="C21" s="47" t="s">
        <v>37</v>
      </c>
      <c r="D21" s="58"/>
      <c r="E21" s="60" t="s">
        <v>52</v>
      </c>
      <c r="F21" s="61">
        <f>F10+1</f>
        <v>45860</v>
      </c>
    </row>
    <row r="22" spans="1:6">
      <c r="A22" s="63">
        <v>1</v>
      </c>
      <c r="B22" s="64">
        <v>0.5</v>
      </c>
      <c r="C22" s="68">
        <f>D20</f>
        <v>2.1125000000000003</v>
      </c>
      <c r="D22" s="65">
        <f t="shared" ref="D22:D33" si="5">C22+(B22/24)</f>
        <v>2.1333333333333337</v>
      </c>
      <c r="E22" s="66" t="s">
        <v>316</v>
      </c>
      <c r="F22" s="67"/>
    </row>
    <row r="23" spans="1:6">
      <c r="A23" s="63">
        <f t="shared" ref="A23:A33" si="6">A22+1</f>
        <v>2</v>
      </c>
      <c r="B23" s="64">
        <v>2</v>
      </c>
      <c r="C23" s="68">
        <f t="shared" ref="C23:C33" si="7">D22</f>
        <v>2.1333333333333337</v>
      </c>
      <c r="D23" s="65">
        <f t="shared" si="5"/>
        <v>2.2166666666666672</v>
      </c>
      <c r="E23" s="66" t="s">
        <v>317</v>
      </c>
      <c r="F23" s="67"/>
    </row>
    <row r="24" spans="1:6">
      <c r="A24" s="63">
        <f t="shared" si="6"/>
        <v>3</v>
      </c>
      <c r="B24" s="64">
        <v>1.5</v>
      </c>
      <c r="C24" s="68">
        <f t="shared" si="7"/>
        <v>2.2166666666666672</v>
      </c>
      <c r="D24" s="65">
        <f t="shared" si="5"/>
        <v>2.2791666666666672</v>
      </c>
      <c r="E24" s="66" t="s">
        <v>318</v>
      </c>
      <c r="F24" s="67" t="s">
        <v>62</v>
      </c>
    </row>
    <row r="25" spans="1:6" ht="31">
      <c r="A25" s="63">
        <f>A23+1</f>
        <v>3</v>
      </c>
      <c r="B25" s="64">
        <v>3.5</v>
      </c>
      <c r="C25" s="68">
        <f t="shared" si="7"/>
        <v>2.2791666666666672</v>
      </c>
      <c r="D25" s="65">
        <f t="shared" si="5"/>
        <v>2.4250000000000007</v>
      </c>
      <c r="E25" s="66" t="s">
        <v>222</v>
      </c>
      <c r="F25" s="67"/>
    </row>
    <row r="26" spans="1:6">
      <c r="A26" s="63">
        <f>A24+1</f>
        <v>4</v>
      </c>
      <c r="B26" s="64">
        <v>2.2000000000000002</v>
      </c>
      <c r="C26" s="68">
        <f t="shared" si="7"/>
        <v>2.4250000000000007</v>
      </c>
      <c r="D26" s="65">
        <f t="shared" si="5"/>
        <v>2.5166666666666675</v>
      </c>
      <c r="E26" s="66" t="s">
        <v>319</v>
      </c>
      <c r="F26" s="67"/>
    </row>
    <row r="27" spans="1:6">
      <c r="A27" s="63">
        <f t="shared" si="6"/>
        <v>5</v>
      </c>
      <c r="B27" s="64">
        <v>0.8</v>
      </c>
      <c r="C27" s="68">
        <f t="shared" si="7"/>
        <v>2.5166666666666675</v>
      </c>
      <c r="D27" s="65">
        <f t="shared" si="5"/>
        <v>2.5500000000000007</v>
      </c>
      <c r="E27" s="66" t="s">
        <v>42</v>
      </c>
      <c r="F27" s="67"/>
    </row>
    <row r="28" spans="1:6">
      <c r="A28" s="63">
        <f t="shared" si="6"/>
        <v>6</v>
      </c>
      <c r="B28" s="64">
        <v>2</v>
      </c>
      <c r="C28" s="68">
        <f t="shared" si="7"/>
        <v>2.5500000000000007</v>
      </c>
      <c r="D28" s="65">
        <f t="shared" si="5"/>
        <v>2.6333333333333342</v>
      </c>
      <c r="E28" s="66" t="s">
        <v>320</v>
      </c>
      <c r="F28" s="67"/>
    </row>
    <row r="29" spans="1:6">
      <c r="A29" s="63">
        <f t="shared" si="6"/>
        <v>7</v>
      </c>
      <c r="B29" s="64">
        <v>3.9</v>
      </c>
      <c r="C29" s="68">
        <f t="shared" si="7"/>
        <v>2.6333333333333342</v>
      </c>
      <c r="D29" s="65">
        <f t="shared" si="5"/>
        <v>2.7958333333333343</v>
      </c>
      <c r="E29" s="66" t="s">
        <v>321</v>
      </c>
      <c r="F29" s="67"/>
    </row>
    <row r="30" spans="1:6" ht="31">
      <c r="A30" s="63">
        <f t="shared" si="6"/>
        <v>8</v>
      </c>
      <c r="B30" s="64">
        <v>1.5</v>
      </c>
      <c r="C30" s="68">
        <f t="shared" si="7"/>
        <v>2.7958333333333343</v>
      </c>
      <c r="D30" s="65">
        <f t="shared" si="5"/>
        <v>2.8583333333333343</v>
      </c>
      <c r="E30" s="66" t="s">
        <v>322</v>
      </c>
      <c r="F30" s="67"/>
    </row>
    <row r="31" spans="1:6">
      <c r="A31" s="63">
        <f t="shared" si="6"/>
        <v>9</v>
      </c>
      <c r="B31" s="64">
        <v>0.9</v>
      </c>
      <c r="C31" s="68">
        <f t="shared" si="7"/>
        <v>2.8583333333333343</v>
      </c>
      <c r="D31" s="65">
        <f t="shared" si="5"/>
        <v>2.8958333333333344</v>
      </c>
      <c r="E31" s="66" t="s">
        <v>323</v>
      </c>
      <c r="F31" s="67"/>
    </row>
    <row r="32" spans="1:6">
      <c r="A32" s="63">
        <f t="shared" si="6"/>
        <v>10</v>
      </c>
      <c r="B32" s="64">
        <v>0.5</v>
      </c>
      <c r="C32" s="68">
        <f t="shared" si="7"/>
        <v>2.8958333333333344</v>
      </c>
      <c r="D32" s="65">
        <f t="shared" si="5"/>
        <v>2.9166666666666679</v>
      </c>
      <c r="E32" s="66" t="s">
        <v>60</v>
      </c>
      <c r="F32" s="67"/>
    </row>
    <row r="33" spans="1:6">
      <c r="A33" s="63">
        <f t="shared" si="6"/>
        <v>11</v>
      </c>
      <c r="B33" s="64">
        <v>5</v>
      </c>
      <c r="C33" s="68">
        <f t="shared" si="7"/>
        <v>2.9166666666666679</v>
      </c>
      <c r="D33" s="65">
        <f t="shared" si="5"/>
        <v>3.1250000000000013</v>
      </c>
      <c r="E33" s="66" t="s">
        <v>29</v>
      </c>
      <c r="F33" s="67"/>
    </row>
    <row r="34" spans="1:6">
      <c r="A34" s="58" t="s">
        <v>48</v>
      </c>
      <c r="B34" s="59">
        <f>B21+1</f>
        <v>3</v>
      </c>
      <c r="C34" s="47" t="s">
        <v>37</v>
      </c>
      <c r="D34" s="58"/>
      <c r="E34" s="60" t="s">
        <v>52</v>
      </c>
      <c r="F34" s="61">
        <f>F21+1</f>
        <v>45861</v>
      </c>
    </row>
    <row r="35" spans="1:6" ht="31">
      <c r="A35" s="63">
        <v>1</v>
      </c>
      <c r="B35" s="64">
        <v>1.4</v>
      </c>
      <c r="C35" s="68">
        <f>D33</f>
        <v>3.1250000000000013</v>
      </c>
      <c r="D35" s="65">
        <f t="shared" ref="D35:D45" si="8">C35+(B35/24)</f>
        <v>3.1833333333333345</v>
      </c>
      <c r="E35" s="66" t="s">
        <v>324</v>
      </c>
      <c r="F35" s="67"/>
    </row>
    <row r="36" spans="1:6">
      <c r="A36" s="63">
        <f t="shared" ref="A36:A37" si="9">A35+1</f>
        <v>2</v>
      </c>
      <c r="B36" s="64">
        <v>0.8</v>
      </c>
      <c r="C36" s="68">
        <f t="shared" ref="C36:C45" si="10">D35</f>
        <v>3.1833333333333345</v>
      </c>
      <c r="D36" s="65">
        <f t="shared" si="8"/>
        <v>3.2166666666666677</v>
      </c>
      <c r="E36" s="66" t="s">
        <v>325</v>
      </c>
      <c r="F36" s="67"/>
    </row>
    <row r="37" spans="1:6">
      <c r="A37" s="63">
        <f t="shared" si="9"/>
        <v>3</v>
      </c>
      <c r="B37" s="64">
        <v>1.3</v>
      </c>
      <c r="C37" s="68">
        <f t="shared" si="10"/>
        <v>3.2166666666666677</v>
      </c>
      <c r="D37" s="65">
        <f t="shared" si="8"/>
        <v>3.2708333333333344</v>
      </c>
      <c r="E37" s="66" t="s">
        <v>326</v>
      </c>
      <c r="F37" s="67" t="s">
        <v>62</v>
      </c>
    </row>
    <row r="38" spans="1:6" ht="31">
      <c r="A38" s="63">
        <f>A36+1</f>
        <v>3</v>
      </c>
      <c r="B38" s="64">
        <v>3.5</v>
      </c>
      <c r="C38" s="68">
        <f t="shared" si="10"/>
        <v>3.2708333333333344</v>
      </c>
      <c r="D38" s="65">
        <f t="shared" si="8"/>
        <v>3.4166666666666679</v>
      </c>
      <c r="E38" s="66" t="s">
        <v>223</v>
      </c>
      <c r="F38" s="67"/>
    </row>
    <row r="39" spans="1:6">
      <c r="A39" s="63">
        <f>A37+1</f>
        <v>4</v>
      </c>
      <c r="B39" s="64">
        <v>2.4</v>
      </c>
      <c r="C39" s="68">
        <f t="shared" si="10"/>
        <v>3.4166666666666679</v>
      </c>
      <c r="D39" s="65">
        <f t="shared" si="8"/>
        <v>3.5166666666666679</v>
      </c>
      <c r="E39" s="66" t="s">
        <v>41</v>
      </c>
      <c r="F39" s="67"/>
    </row>
    <row r="40" spans="1:6">
      <c r="A40" s="63">
        <f t="shared" ref="A40:A45" si="11">A39+1</f>
        <v>5</v>
      </c>
      <c r="B40" s="64">
        <v>0.5</v>
      </c>
      <c r="C40" s="68">
        <f t="shared" si="10"/>
        <v>3.5166666666666679</v>
      </c>
      <c r="D40" s="65">
        <f t="shared" si="8"/>
        <v>3.5375000000000014</v>
      </c>
      <c r="E40" s="66" t="s">
        <v>327</v>
      </c>
      <c r="F40" s="67"/>
    </row>
    <row r="41" spans="1:6">
      <c r="A41" s="63">
        <f t="shared" si="11"/>
        <v>6</v>
      </c>
      <c r="B41" s="64">
        <v>2.8</v>
      </c>
      <c r="C41" s="68">
        <f t="shared" si="10"/>
        <v>3.5375000000000014</v>
      </c>
      <c r="D41" s="65">
        <f t="shared" si="8"/>
        <v>3.6541666666666681</v>
      </c>
      <c r="E41" s="66" t="s">
        <v>328</v>
      </c>
      <c r="F41" s="67"/>
    </row>
    <row r="42" spans="1:6">
      <c r="A42" s="63">
        <f t="shared" si="11"/>
        <v>7</v>
      </c>
      <c r="B42" s="64">
        <v>3.4</v>
      </c>
      <c r="C42" s="68">
        <f t="shared" si="10"/>
        <v>3.6541666666666681</v>
      </c>
      <c r="D42" s="65">
        <f t="shared" si="8"/>
        <v>3.7958333333333347</v>
      </c>
      <c r="E42" s="66" t="s">
        <v>226</v>
      </c>
      <c r="F42" s="67"/>
    </row>
    <row r="43" spans="1:6">
      <c r="A43" s="63">
        <f t="shared" si="11"/>
        <v>8</v>
      </c>
      <c r="B43" s="64">
        <v>2.5</v>
      </c>
      <c r="C43" s="68">
        <f t="shared" si="10"/>
        <v>3.7958333333333347</v>
      </c>
      <c r="D43" s="65">
        <f t="shared" si="8"/>
        <v>3.9000000000000012</v>
      </c>
      <c r="E43" s="66" t="s">
        <v>44</v>
      </c>
      <c r="F43" s="67"/>
    </row>
    <row r="44" spans="1:6">
      <c r="A44" s="63">
        <f t="shared" si="11"/>
        <v>9</v>
      </c>
      <c r="B44" s="64">
        <v>0.5</v>
      </c>
      <c r="C44" s="68">
        <f t="shared" si="10"/>
        <v>3.9000000000000012</v>
      </c>
      <c r="D44" s="65">
        <f t="shared" si="8"/>
        <v>3.9208333333333347</v>
      </c>
      <c r="E44" s="70" t="s">
        <v>28</v>
      </c>
      <c r="F44" s="67"/>
    </row>
    <row r="45" spans="1:6">
      <c r="A45" s="63">
        <f t="shared" si="11"/>
        <v>10</v>
      </c>
      <c r="B45" s="64">
        <v>4.9000000000000004</v>
      </c>
      <c r="C45" s="68">
        <f t="shared" si="10"/>
        <v>3.9208333333333347</v>
      </c>
      <c r="D45" s="65">
        <f t="shared" si="8"/>
        <v>4.1250000000000018</v>
      </c>
      <c r="E45" s="66" t="s">
        <v>61</v>
      </c>
      <c r="F45" s="67"/>
    </row>
    <row r="46" spans="1:6">
      <c r="A46" s="58" t="s">
        <v>48</v>
      </c>
      <c r="B46" s="59">
        <f>B34+1</f>
        <v>4</v>
      </c>
      <c r="C46" s="47" t="s">
        <v>37</v>
      </c>
      <c r="D46" s="58"/>
      <c r="E46" s="60" t="s">
        <v>52</v>
      </c>
      <c r="F46" s="61">
        <f>F34+1</f>
        <v>45862</v>
      </c>
    </row>
    <row r="47" spans="1:6" ht="31">
      <c r="A47" s="63">
        <v>1</v>
      </c>
      <c r="B47" s="64">
        <v>1.4</v>
      </c>
      <c r="C47" s="68">
        <f>D45</f>
        <v>4.1250000000000018</v>
      </c>
      <c r="D47" s="65">
        <f t="shared" ref="D47:D59" si="12">C47+(B47/24)</f>
        <v>4.1833333333333353</v>
      </c>
      <c r="E47" s="66" t="s">
        <v>324</v>
      </c>
      <c r="F47" s="67"/>
    </row>
    <row r="48" spans="1:6">
      <c r="A48" s="63">
        <f t="shared" ref="A48:A59" si="13">A47+1</f>
        <v>2</v>
      </c>
      <c r="B48" s="64">
        <v>0.5</v>
      </c>
      <c r="C48" s="68">
        <f t="shared" ref="C48:C59" si="14">D47</f>
        <v>4.1833333333333353</v>
      </c>
      <c r="D48" s="65">
        <f t="shared" si="12"/>
        <v>4.2041666666666684</v>
      </c>
      <c r="E48" s="66" t="s">
        <v>329</v>
      </c>
      <c r="F48" s="67"/>
    </row>
    <row r="49" spans="1:6">
      <c r="A49" s="63">
        <f t="shared" si="13"/>
        <v>3</v>
      </c>
      <c r="B49" s="64">
        <v>1.5</v>
      </c>
      <c r="C49" s="68">
        <f t="shared" si="14"/>
        <v>4.2041666666666684</v>
      </c>
      <c r="D49" s="65">
        <f t="shared" si="12"/>
        <v>4.2666666666666684</v>
      </c>
      <c r="E49" s="66" t="s">
        <v>326</v>
      </c>
      <c r="F49" s="67" t="s">
        <v>62</v>
      </c>
    </row>
    <row r="50" spans="1:6" ht="31">
      <c r="A50" s="63">
        <f t="shared" si="13"/>
        <v>4</v>
      </c>
      <c r="B50" s="64">
        <v>3</v>
      </c>
      <c r="C50" s="68">
        <f t="shared" si="14"/>
        <v>4.2666666666666684</v>
      </c>
      <c r="D50" s="65">
        <f t="shared" si="12"/>
        <v>4.3916666666666684</v>
      </c>
      <c r="E50" s="66" t="s">
        <v>222</v>
      </c>
      <c r="F50" s="67"/>
    </row>
    <row r="51" spans="1:6" ht="31">
      <c r="A51" s="63">
        <f t="shared" si="13"/>
        <v>5</v>
      </c>
      <c r="B51" s="64">
        <v>1</v>
      </c>
      <c r="C51" s="68">
        <f t="shared" si="14"/>
        <v>4.3916666666666684</v>
      </c>
      <c r="D51" s="65">
        <f t="shared" ref="D51" si="15">C51+(B51/24)</f>
        <v>4.4333333333333353</v>
      </c>
      <c r="E51" s="66" t="s">
        <v>330</v>
      </c>
      <c r="F51" s="67"/>
    </row>
    <row r="52" spans="1:6">
      <c r="A52" s="63">
        <f t="shared" si="13"/>
        <v>6</v>
      </c>
      <c r="B52" s="64">
        <v>0.6</v>
      </c>
      <c r="C52" s="68">
        <f t="shared" si="14"/>
        <v>4.4333333333333353</v>
      </c>
      <c r="D52" s="65">
        <f t="shared" si="12"/>
        <v>4.4583333333333357</v>
      </c>
      <c r="E52" s="66" t="s">
        <v>331</v>
      </c>
      <c r="F52" s="67"/>
    </row>
    <row r="53" spans="1:6">
      <c r="A53" s="63">
        <f t="shared" si="13"/>
        <v>7</v>
      </c>
      <c r="B53" s="64">
        <v>2</v>
      </c>
      <c r="C53" s="68">
        <f t="shared" si="14"/>
        <v>4.4583333333333357</v>
      </c>
      <c r="D53" s="65">
        <f t="shared" si="12"/>
        <v>4.5416666666666687</v>
      </c>
      <c r="E53" s="66" t="s">
        <v>334</v>
      </c>
      <c r="F53" s="67"/>
    </row>
    <row r="54" spans="1:6" ht="31">
      <c r="A54" s="63">
        <f t="shared" si="13"/>
        <v>8</v>
      </c>
      <c r="B54" s="64">
        <v>2.7</v>
      </c>
      <c r="C54" s="68">
        <f t="shared" si="14"/>
        <v>4.5416666666666687</v>
      </c>
      <c r="D54" s="65">
        <f t="shared" si="12"/>
        <v>4.6541666666666686</v>
      </c>
      <c r="E54" s="66" t="s">
        <v>335</v>
      </c>
      <c r="F54" s="67"/>
    </row>
    <row r="55" spans="1:6">
      <c r="A55" s="63">
        <f>A54+1</f>
        <v>9</v>
      </c>
      <c r="B55" s="64">
        <v>0.5</v>
      </c>
      <c r="C55" s="68">
        <f t="shared" si="14"/>
        <v>4.6541666666666686</v>
      </c>
      <c r="D55" s="65">
        <f t="shared" si="12"/>
        <v>4.6750000000000016</v>
      </c>
      <c r="E55" s="66" t="s">
        <v>226</v>
      </c>
      <c r="F55" s="67"/>
    </row>
    <row r="56" spans="1:6" ht="31">
      <c r="A56" s="63">
        <f t="shared" si="13"/>
        <v>10</v>
      </c>
      <c r="B56" s="64">
        <v>1.3</v>
      </c>
      <c r="C56" s="68">
        <f t="shared" si="14"/>
        <v>4.6750000000000016</v>
      </c>
      <c r="D56" s="65">
        <f t="shared" si="12"/>
        <v>4.7291666666666679</v>
      </c>
      <c r="E56" s="66" t="s">
        <v>332</v>
      </c>
      <c r="F56" s="67"/>
    </row>
    <row r="57" spans="1:6">
      <c r="A57" s="63">
        <f t="shared" si="13"/>
        <v>11</v>
      </c>
      <c r="B57" s="64">
        <v>3.5</v>
      </c>
      <c r="C57" s="68">
        <f t="shared" si="14"/>
        <v>4.7291666666666679</v>
      </c>
      <c r="D57" s="65">
        <f t="shared" si="12"/>
        <v>4.8750000000000009</v>
      </c>
      <c r="E57" s="66" t="s">
        <v>333</v>
      </c>
      <c r="F57" s="67"/>
    </row>
    <row r="58" spans="1:6">
      <c r="A58" s="63">
        <f t="shared" si="13"/>
        <v>12</v>
      </c>
      <c r="B58" s="64">
        <v>0.5</v>
      </c>
      <c r="C58" s="68">
        <f t="shared" si="14"/>
        <v>4.8750000000000009</v>
      </c>
      <c r="D58" s="65">
        <f t="shared" si="12"/>
        <v>4.8958333333333339</v>
      </c>
      <c r="E58" s="70" t="s">
        <v>28</v>
      </c>
      <c r="F58" s="67"/>
    </row>
    <row r="59" spans="1:6">
      <c r="A59" s="63">
        <f t="shared" si="13"/>
        <v>13</v>
      </c>
      <c r="B59" s="64">
        <v>5.5</v>
      </c>
      <c r="C59" s="68">
        <f t="shared" si="14"/>
        <v>4.8958333333333339</v>
      </c>
      <c r="D59" s="65">
        <f t="shared" si="12"/>
        <v>5.1250000000000009</v>
      </c>
      <c r="E59" s="66" t="s">
        <v>61</v>
      </c>
      <c r="F59" s="67"/>
    </row>
    <row r="60" spans="1:6">
      <c r="A60" s="58" t="s">
        <v>48</v>
      </c>
      <c r="B60" s="59">
        <f>B46+1</f>
        <v>5</v>
      </c>
      <c r="C60" s="47" t="s">
        <v>37</v>
      </c>
      <c r="D60" s="58"/>
      <c r="E60" s="60" t="s">
        <v>52</v>
      </c>
      <c r="F60" s="61">
        <f>F46+1</f>
        <v>45863</v>
      </c>
    </row>
    <row r="61" spans="1:6">
      <c r="A61" s="63">
        <v>1</v>
      </c>
      <c r="B61" s="64">
        <v>1.4</v>
      </c>
      <c r="C61" s="68">
        <f>D59</f>
        <v>5.1250000000000009</v>
      </c>
      <c r="D61" s="65">
        <f t="shared" ref="D61:D70" si="16">C61+(B61/24)</f>
        <v>5.1833333333333345</v>
      </c>
      <c r="E61" s="66" t="s">
        <v>45</v>
      </c>
      <c r="F61" s="67"/>
    </row>
    <row r="62" spans="1:6">
      <c r="A62" s="63">
        <f t="shared" ref="A62" si="17">A61+1</f>
        <v>2</v>
      </c>
      <c r="B62" s="64">
        <v>2</v>
      </c>
      <c r="C62" s="68">
        <f t="shared" ref="C62:C70" si="18">D61</f>
        <v>5.1833333333333345</v>
      </c>
      <c r="D62" s="65">
        <f t="shared" si="16"/>
        <v>5.2666666666666675</v>
      </c>
      <c r="E62" s="66" t="s">
        <v>336</v>
      </c>
      <c r="F62" s="67"/>
    </row>
    <row r="63" spans="1:6" ht="31">
      <c r="A63" s="63">
        <f>A62+1</f>
        <v>3</v>
      </c>
      <c r="B63" s="64">
        <v>4</v>
      </c>
      <c r="C63" s="68">
        <f t="shared" si="18"/>
        <v>5.2666666666666675</v>
      </c>
      <c r="D63" s="65">
        <f t="shared" si="16"/>
        <v>5.4333333333333345</v>
      </c>
      <c r="E63" s="66" t="s">
        <v>222</v>
      </c>
      <c r="F63" s="67"/>
    </row>
    <row r="64" spans="1:6" ht="31">
      <c r="A64" s="63">
        <f t="shared" ref="A64:A70" si="19">A63+1</f>
        <v>4</v>
      </c>
      <c r="B64" s="64">
        <v>2.5</v>
      </c>
      <c r="C64" s="68">
        <f t="shared" si="18"/>
        <v>5.4333333333333345</v>
      </c>
      <c r="D64" s="65">
        <f t="shared" si="16"/>
        <v>5.5375000000000014</v>
      </c>
      <c r="E64" s="66" t="s">
        <v>224</v>
      </c>
      <c r="F64" s="67" t="s">
        <v>51</v>
      </c>
    </row>
    <row r="65" spans="1:6">
      <c r="A65" s="63">
        <f t="shared" si="19"/>
        <v>5</v>
      </c>
      <c r="B65" s="64">
        <v>2.6</v>
      </c>
      <c r="C65" s="68">
        <f t="shared" si="18"/>
        <v>5.5375000000000014</v>
      </c>
      <c r="D65" s="65">
        <f t="shared" si="16"/>
        <v>5.6458333333333348</v>
      </c>
      <c r="E65" s="66" t="s">
        <v>337</v>
      </c>
      <c r="F65" s="67"/>
    </row>
    <row r="66" spans="1:6" ht="31">
      <c r="A66" s="63">
        <f t="shared" si="19"/>
        <v>6</v>
      </c>
      <c r="B66" s="64">
        <v>2</v>
      </c>
      <c r="C66" s="68">
        <f t="shared" si="18"/>
        <v>5.6458333333333348</v>
      </c>
      <c r="D66" s="65">
        <f t="shared" si="16"/>
        <v>5.7291666666666679</v>
      </c>
      <c r="E66" s="66" t="s">
        <v>338</v>
      </c>
      <c r="F66" s="67"/>
    </row>
    <row r="67" spans="1:6" ht="31">
      <c r="A67" s="63">
        <f t="shared" si="19"/>
        <v>7</v>
      </c>
      <c r="B67" s="64">
        <v>1.5</v>
      </c>
      <c r="C67" s="68">
        <f t="shared" si="18"/>
        <v>5.7291666666666679</v>
      </c>
      <c r="D67" s="65">
        <f t="shared" si="16"/>
        <v>5.7916666666666679</v>
      </c>
      <c r="E67" s="66" t="s">
        <v>339</v>
      </c>
      <c r="F67" s="67"/>
    </row>
    <row r="68" spans="1:6">
      <c r="A68" s="63">
        <f t="shared" si="19"/>
        <v>8</v>
      </c>
      <c r="B68" s="64">
        <v>1.5</v>
      </c>
      <c r="C68" s="68">
        <f t="shared" si="18"/>
        <v>5.7916666666666679</v>
      </c>
      <c r="D68" s="65">
        <f t="shared" si="16"/>
        <v>5.8541666666666679</v>
      </c>
      <c r="E68" s="66" t="s">
        <v>340</v>
      </c>
      <c r="F68" s="67"/>
    </row>
    <row r="69" spans="1:6">
      <c r="A69" s="63">
        <f t="shared" si="19"/>
        <v>9</v>
      </c>
      <c r="B69" s="64">
        <v>1.5</v>
      </c>
      <c r="C69" s="68">
        <f t="shared" si="18"/>
        <v>5.8541666666666679</v>
      </c>
      <c r="D69" s="65">
        <f t="shared" si="16"/>
        <v>5.9166666666666679</v>
      </c>
      <c r="E69" s="66" t="s">
        <v>341</v>
      </c>
      <c r="F69" s="67"/>
    </row>
    <row r="70" spans="1:6">
      <c r="A70" s="63">
        <f t="shared" si="19"/>
        <v>10</v>
      </c>
      <c r="B70" s="64">
        <v>5</v>
      </c>
      <c r="C70" s="68">
        <f t="shared" si="18"/>
        <v>5.9166666666666679</v>
      </c>
      <c r="D70" s="65">
        <f t="shared" si="16"/>
        <v>6.1250000000000009</v>
      </c>
      <c r="E70" s="66" t="s">
        <v>29</v>
      </c>
      <c r="F70" s="67"/>
    </row>
    <row r="71" spans="1:6">
      <c r="A71" s="58" t="s">
        <v>48</v>
      </c>
      <c r="B71" s="59">
        <f>B60+1</f>
        <v>6</v>
      </c>
      <c r="C71" s="47" t="s">
        <v>37</v>
      </c>
      <c r="D71" s="58"/>
      <c r="E71" s="60" t="s">
        <v>52</v>
      </c>
      <c r="F71" s="61">
        <f>F60+1</f>
        <v>45864</v>
      </c>
    </row>
    <row r="72" spans="1:6">
      <c r="A72" s="63">
        <v>1</v>
      </c>
      <c r="B72" s="64">
        <v>1.4</v>
      </c>
      <c r="C72" s="68">
        <f>D70</f>
        <v>6.1250000000000009</v>
      </c>
      <c r="D72" s="65">
        <f t="shared" ref="D72:D82" si="20">C72+(B72/24)</f>
        <v>6.1833333333333345</v>
      </c>
      <c r="E72" s="66" t="s">
        <v>45</v>
      </c>
      <c r="F72" s="67" t="s">
        <v>360</v>
      </c>
    </row>
    <row r="73" spans="1:6">
      <c r="A73" s="63">
        <f t="shared" ref="A73" si="21">A72+1</f>
        <v>2</v>
      </c>
      <c r="B73" s="64">
        <v>1.5</v>
      </c>
      <c r="C73" s="68">
        <f t="shared" ref="C73:C82" si="22">D72</f>
        <v>6.1833333333333345</v>
      </c>
      <c r="D73" s="65">
        <f t="shared" si="20"/>
        <v>6.2458333333333345</v>
      </c>
      <c r="E73" s="66" t="s">
        <v>336</v>
      </c>
      <c r="F73" s="67"/>
    </row>
    <row r="74" spans="1:6" ht="31">
      <c r="A74" s="63">
        <f>A73+1</f>
        <v>3</v>
      </c>
      <c r="B74" s="64">
        <v>4.5999999999999996</v>
      </c>
      <c r="C74" s="68">
        <f t="shared" si="22"/>
        <v>6.2458333333333345</v>
      </c>
      <c r="D74" s="65">
        <f t="shared" si="20"/>
        <v>6.4375000000000009</v>
      </c>
      <c r="E74" s="66" t="s">
        <v>222</v>
      </c>
      <c r="F74" s="67"/>
    </row>
    <row r="75" spans="1:6" ht="31">
      <c r="A75" s="63">
        <f t="shared" ref="A75:A82" si="23">A74+1</f>
        <v>4</v>
      </c>
      <c r="B75" s="64">
        <v>1.9</v>
      </c>
      <c r="C75" s="68">
        <f t="shared" si="22"/>
        <v>6.4375000000000009</v>
      </c>
      <c r="D75" s="65">
        <f t="shared" si="20"/>
        <v>6.5166666666666675</v>
      </c>
      <c r="E75" s="66" t="s">
        <v>342</v>
      </c>
      <c r="F75" s="67"/>
    </row>
    <row r="76" spans="1:6">
      <c r="A76" s="63">
        <f t="shared" si="23"/>
        <v>5</v>
      </c>
      <c r="B76" s="64">
        <v>1</v>
      </c>
      <c r="C76" s="68">
        <f t="shared" si="22"/>
        <v>6.5166666666666675</v>
      </c>
      <c r="D76" s="65">
        <f t="shared" si="20"/>
        <v>6.5583333333333345</v>
      </c>
      <c r="E76" s="66" t="s">
        <v>225</v>
      </c>
      <c r="F76" s="67"/>
    </row>
    <row r="77" spans="1:6" ht="31">
      <c r="A77" s="63">
        <f t="shared" si="23"/>
        <v>6</v>
      </c>
      <c r="B77" s="64">
        <v>2.2999999999999998</v>
      </c>
      <c r="C77" s="68">
        <f t="shared" si="22"/>
        <v>6.5583333333333345</v>
      </c>
      <c r="D77" s="65">
        <f t="shared" si="20"/>
        <v>6.6541666666666677</v>
      </c>
      <c r="E77" s="66" t="s">
        <v>349</v>
      </c>
      <c r="F77" s="67"/>
    </row>
    <row r="78" spans="1:6">
      <c r="A78" s="63">
        <f t="shared" si="23"/>
        <v>7</v>
      </c>
      <c r="B78" s="64">
        <v>1</v>
      </c>
      <c r="C78" s="68">
        <f t="shared" si="22"/>
        <v>6.6541666666666677</v>
      </c>
      <c r="D78" s="65">
        <f t="shared" si="20"/>
        <v>6.6958333333333346</v>
      </c>
      <c r="E78" s="66" t="s">
        <v>226</v>
      </c>
      <c r="F78" s="67"/>
    </row>
    <row r="79" spans="1:6" ht="46.5">
      <c r="A79" s="63">
        <f t="shared" si="23"/>
        <v>8</v>
      </c>
      <c r="B79" s="64">
        <v>1</v>
      </c>
      <c r="C79" s="68">
        <f t="shared" si="22"/>
        <v>6.6958333333333346</v>
      </c>
      <c r="D79" s="65">
        <f t="shared" si="20"/>
        <v>6.7375000000000016</v>
      </c>
      <c r="E79" s="66" t="s">
        <v>343</v>
      </c>
      <c r="F79" s="67"/>
    </row>
    <row r="80" spans="1:6" ht="31">
      <c r="A80" s="63">
        <f t="shared" si="23"/>
        <v>9</v>
      </c>
      <c r="B80" s="64">
        <v>2.8</v>
      </c>
      <c r="C80" s="68">
        <f t="shared" si="22"/>
        <v>6.7375000000000016</v>
      </c>
      <c r="D80" s="65">
        <f t="shared" si="20"/>
        <v>6.8541666666666679</v>
      </c>
      <c r="E80" s="66" t="s">
        <v>344</v>
      </c>
      <c r="F80" s="67"/>
    </row>
    <row r="81" spans="1:6">
      <c r="A81" s="63">
        <f t="shared" si="23"/>
        <v>10</v>
      </c>
      <c r="B81" s="64">
        <v>1</v>
      </c>
      <c r="C81" s="68">
        <f t="shared" si="22"/>
        <v>6.8541666666666679</v>
      </c>
      <c r="D81" s="65">
        <f t="shared" si="20"/>
        <v>6.8958333333333348</v>
      </c>
      <c r="E81" s="70" t="s">
        <v>345</v>
      </c>
      <c r="F81" s="67"/>
    </row>
    <row r="82" spans="1:6">
      <c r="A82" s="63">
        <f t="shared" si="23"/>
        <v>11</v>
      </c>
      <c r="B82" s="64">
        <v>5.5</v>
      </c>
      <c r="C82" s="68">
        <f t="shared" si="22"/>
        <v>6.8958333333333348</v>
      </c>
      <c r="D82" s="65">
        <f t="shared" si="20"/>
        <v>7.1250000000000018</v>
      </c>
      <c r="E82" s="66" t="s">
        <v>346</v>
      </c>
      <c r="F82" s="67"/>
    </row>
    <row r="83" spans="1:6">
      <c r="A83" s="58" t="s">
        <v>48</v>
      </c>
      <c r="B83" s="59">
        <f>B71+1</f>
        <v>7</v>
      </c>
      <c r="C83" s="47" t="s">
        <v>37</v>
      </c>
      <c r="D83" s="58"/>
      <c r="E83" s="60" t="s">
        <v>52</v>
      </c>
      <c r="F83" s="61">
        <f>F71+1</f>
        <v>45865</v>
      </c>
    </row>
    <row r="84" spans="1:6">
      <c r="A84" s="63">
        <v>1</v>
      </c>
      <c r="B84" s="64">
        <v>1</v>
      </c>
      <c r="C84" s="68">
        <f>D82</f>
        <v>7.1250000000000018</v>
      </c>
      <c r="D84" s="65">
        <f t="shared" ref="D84:D96" si="24">C84+(B84/24)</f>
        <v>7.1666666666666687</v>
      </c>
      <c r="E84" s="66" t="s">
        <v>45</v>
      </c>
      <c r="F84" s="67"/>
    </row>
    <row r="85" spans="1:6">
      <c r="A85" s="63">
        <f t="shared" ref="A85:A96" si="25">A84+1</f>
        <v>2</v>
      </c>
      <c r="B85" s="64">
        <v>2.5</v>
      </c>
      <c r="C85" s="68">
        <f t="shared" ref="C85:C96" si="26">D84</f>
        <v>7.1666666666666687</v>
      </c>
      <c r="D85" s="65">
        <f t="shared" si="24"/>
        <v>7.2708333333333357</v>
      </c>
      <c r="E85" s="66" t="s">
        <v>347</v>
      </c>
      <c r="F85" s="67"/>
    </row>
    <row r="86" spans="1:6" ht="31">
      <c r="A86" s="63">
        <f t="shared" si="25"/>
        <v>3</v>
      </c>
      <c r="B86" s="64">
        <v>3</v>
      </c>
      <c r="C86" s="68">
        <f t="shared" si="26"/>
        <v>7.2708333333333357</v>
      </c>
      <c r="D86" s="65">
        <f t="shared" si="24"/>
        <v>7.3958333333333357</v>
      </c>
      <c r="E86" s="66" t="s">
        <v>222</v>
      </c>
      <c r="F86" s="67"/>
    </row>
    <row r="87" spans="1:6">
      <c r="A87" s="63">
        <f t="shared" si="25"/>
        <v>4</v>
      </c>
      <c r="B87" s="64">
        <v>0.5</v>
      </c>
      <c r="C87" s="68">
        <f t="shared" si="26"/>
        <v>7.3958333333333357</v>
      </c>
      <c r="D87" s="65">
        <f t="shared" si="24"/>
        <v>7.4166666666666687</v>
      </c>
      <c r="E87" s="71" t="s">
        <v>227</v>
      </c>
      <c r="F87" s="67" t="s">
        <v>102</v>
      </c>
    </row>
    <row r="88" spans="1:6" ht="31">
      <c r="A88" s="63">
        <f t="shared" si="25"/>
        <v>5</v>
      </c>
      <c r="B88" s="64">
        <v>1</v>
      </c>
      <c r="C88" s="68">
        <f t="shared" si="26"/>
        <v>7.4166666666666687</v>
      </c>
      <c r="D88" s="65">
        <f t="shared" si="24"/>
        <v>7.4583333333333357</v>
      </c>
      <c r="E88" s="66" t="s">
        <v>350</v>
      </c>
      <c r="F88" s="67" t="s">
        <v>228</v>
      </c>
    </row>
    <row r="89" spans="1:6" ht="31">
      <c r="A89" s="63">
        <f t="shared" si="25"/>
        <v>6</v>
      </c>
      <c r="B89" s="64">
        <v>1.4</v>
      </c>
      <c r="C89" s="68">
        <f t="shared" si="26"/>
        <v>7.4583333333333357</v>
      </c>
      <c r="D89" s="65">
        <f t="shared" si="24"/>
        <v>7.5166666666666693</v>
      </c>
      <c r="E89" s="66" t="s">
        <v>348</v>
      </c>
      <c r="F89" s="67" t="s">
        <v>353</v>
      </c>
    </row>
    <row r="90" spans="1:6">
      <c r="A90" s="63">
        <f t="shared" si="25"/>
        <v>7</v>
      </c>
      <c r="B90" s="64">
        <v>1.8</v>
      </c>
      <c r="C90" s="68">
        <f t="shared" si="26"/>
        <v>7.5166666666666693</v>
      </c>
      <c r="D90" s="65">
        <f t="shared" si="24"/>
        <v>7.5916666666666694</v>
      </c>
      <c r="E90" s="66" t="s">
        <v>225</v>
      </c>
      <c r="F90" s="67"/>
    </row>
    <row r="91" spans="1:6" ht="46.5">
      <c r="A91" s="63">
        <f t="shared" si="25"/>
        <v>8</v>
      </c>
      <c r="B91" s="64">
        <v>1.5</v>
      </c>
      <c r="C91" s="68">
        <f t="shared" si="26"/>
        <v>7.5916666666666694</v>
      </c>
      <c r="D91" s="65">
        <f t="shared" si="24"/>
        <v>7.6541666666666694</v>
      </c>
      <c r="E91" s="66" t="s">
        <v>351</v>
      </c>
      <c r="F91" s="67"/>
    </row>
    <row r="92" spans="1:6" ht="31">
      <c r="A92" s="63">
        <f t="shared" si="25"/>
        <v>9</v>
      </c>
      <c r="B92" s="64">
        <v>1.5</v>
      </c>
      <c r="C92" s="68">
        <f t="shared" si="26"/>
        <v>7.6541666666666694</v>
      </c>
      <c r="D92" s="65">
        <f t="shared" si="24"/>
        <v>7.7166666666666694</v>
      </c>
      <c r="E92" s="66" t="s">
        <v>352</v>
      </c>
      <c r="F92" s="67" t="s">
        <v>354</v>
      </c>
    </row>
    <row r="93" spans="1:6" ht="31">
      <c r="A93" s="63">
        <f t="shared" si="25"/>
        <v>10</v>
      </c>
      <c r="B93" s="64">
        <v>1.9</v>
      </c>
      <c r="C93" s="68">
        <f t="shared" si="26"/>
        <v>7.7166666666666694</v>
      </c>
      <c r="D93" s="65">
        <f t="shared" ref="D93" si="27">C93+(B93/24)</f>
        <v>7.7958333333333361</v>
      </c>
      <c r="E93" s="66" t="s">
        <v>355</v>
      </c>
      <c r="F93" s="67" t="s">
        <v>358</v>
      </c>
    </row>
    <row r="94" spans="1:6">
      <c r="A94" s="63">
        <f t="shared" si="25"/>
        <v>11</v>
      </c>
      <c r="B94" s="64">
        <v>2.5</v>
      </c>
      <c r="C94" s="68">
        <f t="shared" si="26"/>
        <v>7.7958333333333361</v>
      </c>
      <c r="D94" s="65">
        <f t="shared" si="24"/>
        <v>7.900000000000003</v>
      </c>
      <c r="E94" s="66" t="s">
        <v>357</v>
      </c>
      <c r="F94" s="67" t="s">
        <v>359</v>
      </c>
    </row>
    <row r="95" spans="1:6">
      <c r="A95" s="63">
        <f t="shared" si="25"/>
        <v>12</v>
      </c>
      <c r="B95" s="64">
        <v>0.5</v>
      </c>
      <c r="C95" s="68">
        <f t="shared" si="26"/>
        <v>7.900000000000003</v>
      </c>
      <c r="D95" s="65">
        <f t="shared" si="24"/>
        <v>7.9208333333333361</v>
      </c>
      <c r="E95" s="70" t="s">
        <v>28</v>
      </c>
      <c r="F95" s="67"/>
    </row>
    <row r="96" spans="1:6">
      <c r="A96" s="63">
        <f t="shared" si="25"/>
        <v>13</v>
      </c>
      <c r="B96" s="64">
        <v>5</v>
      </c>
      <c r="C96" s="68">
        <f t="shared" si="26"/>
        <v>7.9208333333333361</v>
      </c>
      <c r="D96" s="65">
        <f t="shared" si="24"/>
        <v>8.12916666666667</v>
      </c>
      <c r="E96" s="66" t="s">
        <v>61</v>
      </c>
      <c r="F96" s="67"/>
    </row>
    <row r="97" spans="1:6">
      <c r="A97" s="58" t="s">
        <v>48</v>
      </c>
      <c r="B97" s="59">
        <f>B83+1</f>
        <v>8</v>
      </c>
      <c r="C97" s="47" t="s">
        <v>37</v>
      </c>
      <c r="D97" s="58"/>
      <c r="E97" s="60" t="s">
        <v>52</v>
      </c>
      <c r="F97" s="61">
        <f>F83+1</f>
        <v>45866</v>
      </c>
    </row>
    <row r="98" spans="1:6" ht="31">
      <c r="A98" s="63">
        <v>1</v>
      </c>
      <c r="B98" s="64">
        <v>1.4</v>
      </c>
      <c r="C98" s="68">
        <f>D96</f>
        <v>8.12916666666667</v>
      </c>
      <c r="D98" s="65">
        <f t="shared" ref="D98:D108" si="28">C98+(B98/24)</f>
        <v>8.1875000000000036</v>
      </c>
      <c r="E98" s="66" t="s">
        <v>356</v>
      </c>
      <c r="F98" s="67"/>
    </row>
    <row r="99" spans="1:6">
      <c r="A99" s="63">
        <f t="shared" ref="A99" si="29">A98+1</f>
        <v>2</v>
      </c>
      <c r="B99" s="64">
        <v>2</v>
      </c>
      <c r="C99" s="68">
        <f t="shared" ref="C99:C108" si="30">D98</f>
        <v>8.1875000000000036</v>
      </c>
      <c r="D99" s="65">
        <f t="shared" si="28"/>
        <v>8.2708333333333375</v>
      </c>
      <c r="E99" s="66" t="s">
        <v>336</v>
      </c>
      <c r="F99" s="67" t="s">
        <v>363</v>
      </c>
    </row>
    <row r="100" spans="1:6" ht="31">
      <c r="A100" s="63">
        <f>A99+1</f>
        <v>3</v>
      </c>
      <c r="B100" s="64">
        <v>4</v>
      </c>
      <c r="C100" s="68">
        <f t="shared" si="30"/>
        <v>8.2708333333333375</v>
      </c>
      <c r="D100" s="65">
        <f t="shared" si="28"/>
        <v>8.4375000000000036</v>
      </c>
      <c r="E100" s="66" t="s">
        <v>222</v>
      </c>
      <c r="F100" s="67"/>
    </row>
    <row r="101" spans="1:6">
      <c r="A101" s="63">
        <f t="shared" ref="A101:A108" si="31">A100+1</f>
        <v>4</v>
      </c>
      <c r="B101" s="64">
        <v>1.9</v>
      </c>
      <c r="C101" s="68">
        <f t="shared" si="30"/>
        <v>8.4375000000000036</v>
      </c>
      <c r="D101" s="65">
        <f t="shared" si="28"/>
        <v>8.516666666666671</v>
      </c>
      <c r="E101" s="66" t="s">
        <v>41</v>
      </c>
      <c r="F101" s="67"/>
    </row>
    <row r="102" spans="1:6">
      <c r="A102" s="63">
        <f t="shared" si="31"/>
        <v>5</v>
      </c>
      <c r="B102" s="64">
        <v>0.5</v>
      </c>
      <c r="C102" s="68">
        <f t="shared" si="30"/>
        <v>8.516666666666671</v>
      </c>
      <c r="D102" s="65">
        <f t="shared" si="28"/>
        <v>8.537500000000005</v>
      </c>
      <c r="E102" s="66" t="s">
        <v>362</v>
      </c>
      <c r="F102" s="67" t="s">
        <v>364</v>
      </c>
    </row>
    <row r="103" spans="1:6">
      <c r="A103" s="63">
        <f t="shared" si="31"/>
        <v>6</v>
      </c>
      <c r="B103" s="64">
        <v>2.8</v>
      </c>
      <c r="C103" s="68">
        <f t="shared" si="30"/>
        <v>8.537500000000005</v>
      </c>
      <c r="D103" s="65">
        <f t="shared" si="28"/>
        <v>8.6541666666666721</v>
      </c>
      <c r="E103" s="66" t="s">
        <v>366</v>
      </c>
      <c r="F103" s="67" t="s">
        <v>365</v>
      </c>
    </row>
    <row r="104" spans="1:6">
      <c r="A104" s="63">
        <f t="shared" si="31"/>
        <v>7</v>
      </c>
      <c r="B104" s="64">
        <v>0.5</v>
      </c>
      <c r="C104" s="68">
        <f t="shared" si="30"/>
        <v>8.6541666666666721</v>
      </c>
      <c r="D104" s="65">
        <f t="shared" si="28"/>
        <v>8.675000000000006</v>
      </c>
      <c r="E104" s="66" t="s">
        <v>367</v>
      </c>
      <c r="F104" s="67"/>
    </row>
    <row r="105" spans="1:6" ht="46.5">
      <c r="A105" s="63">
        <f t="shared" si="31"/>
        <v>8</v>
      </c>
      <c r="B105" s="64">
        <v>1.3</v>
      </c>
      <c r="C105" s="68">
        <f t="shared" si="30"/>
        <v>8.675000000000006</v>
      </c>
      <c r="D105" s="65">
        <f t="shared" si="28"/>
        <v>8.7291666666666732</v>
      </c>
      <c r="E105" s="66" t="s">
        <v>368</v>
      </c>
      <c r="F105" s="67"/>
    </row>
    <row r="106" spans="1:6">
      <c r="A106" s="63">
        <f t="shared" si="31"/>
        <v>9</v>
      </c>
      <c r="B106" s="64">
        <v>4</v>
      </c>
      <c r="C106" s="68">
        <f t="shared" si="30"/>
        <v>8.7291666666666732</v>
      </c>
      <c r="D106" s="65">
        <f t="shared" si="28"/>
        <v>8.8958333333333393</v>
      </c>
      <c r="E106" s="66" t="s">
        <v>369</v>
      </c>
      <c r="F106" s="67" t="s">
        <v>379</v>
      </c>
    </row>
    <row r="107" spans="1:6">
      <c r="A107" s="63">
        <f t="shared" si="31"/>
        <v>10</v>
      </c>
      <c r="B107" s="64">
        <v>0.5</v>
      </c>
      <c r="C107" s="68">
        <f t="shared" si="30"/>
        <v>8.8958333333333393</v>
      </c>
      <c r="D107" s="65">
        <f t="shared" si="28"/>
        <v>8.9166666666666732</v>
      </c>
      <c r="E107" s="70" t="s">
        <v>28</v>
      </c>
      <c r="F107" s="67"/>
    </row>
    <row r="108" spans="1:6">
      <c r="A108" s="63">
        <f t="shared" si="31"/>
        <v>11</v>
      </c>
      <c r="B108" s="64">
        <v>5</v>
      </c>
      <c r="C108" s="68">
        <f t="shared" si="30"/>
        <v>8.9166666666666732</v>
      </c>
      <c r="D108" s="65">
        <f t="shared" si="28"/>
        <v>9.1250000000000071</v>
      </c>
      <c r="E108" s="66" t="s">
        <v>371</v>
      </c>
      <c r="F108" s="67"/>
    </row>
    <row r="109" spans="1:6">
      <c r="A109" s="58" t="s">
        <v>48</v>
      </c>
      <c r="B109" s="59">
        <f>B97+1</f>
        <v>9</v>
      </c>
      <c r="C109" s="47" t="s">
        <v>37</v>
      </c>
      <c r="D109" s="58"/>
      <c r="E109" s="72" t="s">
        <v>53</v>
      </c>
      <c r="F109" s="61">
        <f>F97+1</f>
        <v>45867</v>
      </c>
    </row>
    <row r="110" spans="1:6">
      <c r="A110" s="63">
        <v>1</v>
      </c>
      <c r="B110" s="64">
        <v>1.5</v>
      </c>
      <c r="C110" s="68">
        <f>D108</f>
        <v>9.1250000000000071</v>
      </c>
      <c r="D110" s="65">
        <f t="shared" ref="D110:D122" si="32">C110+(B110/24)</f>
        <v>9.1875000000000071</v>
      </c>
      <c r="E110" s="66" t="s">
        <v>45</v>
      </c>
      <c r="F110" s="67"/>
    </row>
    <row r="111" spans="1:6">
      <c r="A111" s="63">
        <f t="shared" ref="A111" si="33">A110+1</f>
        <v>2</v>
      </c>
      <c r="B111" s="64">
        <v>0.8</v>
      </c>
      <c r="C111" s="68">
        <f t="shared" ref="C111:C122" si="34">D110</f>
        <v>9.1875000000000071</v>
      </c>
      <c r="D111" s="65">
        <f t="shared" si="32"/>
        <v>9.2208333333333403</v>
      </c>
      <c r="E111" s="66" t="s">
        <v>58</v>
      </c>
      <c r="F111" s="67"/>
    </row>
    <row r="112" spans="1:6" ht="31">
      <c r="A112" s="63">
        <f>A111+1</f>
        <v>3</v>
      </c>
      <c r="B112" s="64">
        <v>1.7</v>
      </c>
      <c r="C112" s="68">
        <f t="shared" si="34"/>
        <v>9.2208333333333403</v>
      </c>
      <c r="D112" s="65">
        <f t="shared" si="32"/>
        <v>9.2916666666666732</v>
      </c>
      <c r="E112" s="69" t="s">
        <v>370</v>
      </c>
      <c r="F112" s="67" t="s">
        <v>228</v>
      </c>
    </row>
    <row r="113" spans="1:6" ht="31">
      <c r="A113" s="63">
        <f t="shared" ref="A113:A122" si="35">A112+1</f>
        <v>4</v>
      </c>
      <c r="B113" s="64">
        <v>0.5</v>
      </c>
      <c r="C113" s="68">
        <f t="shared" si="34"/>
        <v>9.2916666666666732</v>
      </c>
      <c r="D113" s="65">
        <f t="shared" si="32"/>
        <v>9.3125000000000071</v>
      </c>
      <c r="E113" s="66" t="s">
        <v>290</v>
      </c>
      <c r="F113" s="67" t="s">
        <v>372</v>
      </c>
    </row>
    <row r="114" spans="1:6" ht="31">
      <c r="A114" s="63">
        <f t="shared" ref="A114" si="36">A113+1</f>
        <v>5</v>
      </c>
      <c r="B114" s="64">
        <v>2.5</v>
      </c>
      <c r="C114" s="68">
        <f t="shared" si="34"/>
        <v>9.3125000000000071</v>
      </c>
      <c r="D114" s="65">
        <f t="shared" ref="D114" si="37">C114+(B114/24)</f>
        <v>9.4166666666666732</v>
      </c>
      <c r="E114" s="66" t="s">
        <v>373</v>
      </c>
      <c r="F114" s="67" t="s">
        <v>372</v>
      </c>
    </row>
    <row r="115" spans="1:6">
      <c r="A115" s="63">
        <f>A113+1</f>
        <v>5</v>
      </c>
      <c r="B115" s="64">
        <v>3</v>
      </c>
      <c r="C115" s="68">
        <f t="shared" si="34"/>
        <v>9.4166666666666732</v>
      </c>
      <c r="D115" s="65">
        <f t="shared" si="32"/>
        <v>9.5416666666666732</v>
      </c>
      <c r="E115" s="69" t="s">
        <v>54</v>
      </c>
      <c r="F115" s="67" t="s">
        <v>57</v>
      </c>
    </row>
    <row r="116" spans="1:6" ht="31">
      <c r="A116" s="63">
        <f t="shared" si="35"/>
        <v>6</v>
      </c>
      <c r="B116" s="64">
        <v>0.5</v>
      </c>
      <c r="C116" s="68">
        <f t="shared" si="34"/>
        <v>9.5416666666666732</v>
      </c>
      <c r="D116" s="65">
        <f t="shared" si="32"/>
        <v>9.5625000000000071</v>
      </c>
      <c r="E116" s="66" t="s">
        <v>103</v>
      </c>
      <c r="F116" s="67" t="s">
        <v>104</v>
      </c>
    </row>
    <row r="117" spans="1:6" ht="31">
      <c r="A117" s="63">
        <f t="shared" si="35"/>
        <v>7</v>
      </c>
      <c r="B117" s="64">
        <v>0.6</v>
      </c>
      <c r="C117" s="68">
        <f t="shared" si="34"/>
        <v>9.5625000000000071</v>
      </c>
      <c r="D117" s="65">
        <f t="shared" si="32"/>
        <v>9.5875000000000075</v>
      </c>
      <c r="E117" s="66" t="s">
        <v>374</v>
      </c>
      <c r="F117" s="67" t="s">
        <v>229</v>
      </c>
    </row>
    <row r="118" spans="1:6" ht="31">
      <c r="A118" s="63">
        <f t="shared" si="35"/>
        <v>8</v>
      </c>
      <c r="B118" s="64">
        <v>1.3</v>
      </c>
      <c r="C118" s="68">
        <f t="shared" si="34"/>
        <v>9.5875000000000075</v>
      </c>
      <c r="D118" s="65">
        <f t="shared" si="32"/>
        <v>9.6416666666666746</v>
      </c>
      <c r="E118" s="66" t="s">
        <v>375</v>
      </c>
      <c r="F118" s="67"/>
    </row>
    <row r="119" spans="1:6">
      <c r="A119" s="63">
        <f t="shared" si="35"/>
        <v>9</v>
      </c>
      <c r="B119" s="64">
        <v>0.8</v>
      </c>
      <c r="C119" s="68">
        <f t="shared" si="34"/>
        <v>9.6416666666666746</v>
      </c>
      <c r="D119" s="65">
        <f t="shared" si="32"/>
        <v>9.6750000000000078</v>
      </c>
      <c r="E119" s="66" t="s">
        <v>376</v>
      </c>
      <c r="F119" s="67"/>
    </row>
    <row r="120" spans="1:6" ht="31">
      <c r="A120" s="63">
        <f t="shared" si="35"/>
        <v>10</v>
      </c>
      <c r="B120" s="64">
        <v>1.8</v>
      </c>
      <c r="C120" s="68">
        <f t="shared" si="34"/>
        <v>9.6750000000000078</v>
      </c>
      <c r="D120" s="65">
        <f t="shared" si="32"/>
        <v>9.7500000000000071</v>
      </c>
      <c r="E120" s="66" t="s">
        <v>377</v>
      </c>
      <c r="F120" s="67"/>
    </row>
    <row r="121" spans="1:6">
      <c r="A121" s="63">
        <f t="shared" si="35"/>
        <v>11</v>
      </c>
      <c r="B121" s="64">
        <v>3</v>
      </c>
      <c r="C121" s="68">
        <f t="shared" si="34"/>
        <v>9.7500000000000071</v>
      </c>
      <c r="D121" s="65">
        <f t="shared" si="32"/>
        <v>9.8750000000000071</v>
      </c>
      <c r="E121" s="66" t="s">
        <v>378</v>
      </c>
      <c r="F121" s="67"/>
    </row>
    <row r="122" spans="1:6">
      <c r="A122" s="63">
        <f t="shared" si="35"/>
        <v>12</v>
      </c>
      <c r="B122" s="64">
        <v>6</v>
      </c>
      <c r="C122" s="68">
        <f t="shared" si="34"/>
        <v>9.8750000000000071</v>
      </c>
      <c r="D122" s="65">
        <f t="shared" si="32"/>
        <v>10.125000000000007</v>
      </c>
      <c r="E122" s="66" t="s">
        <v>105</v>
      </c>
      <c r="F122" s="67"/>
    </row>
    <row r="123" spans="1:6">
      <c r="A123" s="58" t="s">
        <v>48</v>
      </c>
      <c r="B123" s="59">
        <f>B109+1</f>
        <v>10</v>
      </c>
      <c r="C123" s="47" t="s">
        <v>37</v>
      </c>
      <c r="D123" s="58"/>
      <c r="E123" s="60" t="s">
        <v>39</v>
      </c>
      <c r="F123" s="61">
        <f>F109+1</f>
        <v>45868</v>
      </c>
    </row>
    <row r="124" spans="1:6">
      <c r="A124" s="63">
        <v>1</v>
      </c>
      <c r="B124" s="64">
        <v>1</v>
      </c>
      <c r="C124" s="68">
        <f>D122</f>
        <v>10.125000000000007</v>
      </c>
      <c r="D124" s="65">
        <f t="shared" ref="D124:D134" si="38">C124+(B124/24)</f>
        <v>10.166666666666673</v>
      </c>
      <c r="E124" s="66" t="s">
        <v>106</v>
      </c>
      <c r="F124" s="67"/>
    </row>
    <row r="125" spans="1:6">
      <c r="A125" s="63">
        <f t="shared" ref="A125:A126" si="39">A124+1</f>
        <v>2</v>
      </c>
      <c r="B125" s="64">
        <v>3</v>
      </c>
      <c r="C125" s="68">
        <f t="shared" ref="C125:C134" si="40">D124</f>
        <v>10.166666666666673</v>
      </c>
      <c r="D125" s="65">
        <f t="shared" si="38"/>
        <v>10.291666666666673</v>
      </c>
      <c r="E125" s="66" t="s">
        <v>107</v>
      </c>
      <c r="F125" s="67"/>
    </row>
    <row r="126" spans="1:6">
      <c r="A126" s="63">
        <f t="shared" si="39"/>
        <v>3</v>
      </c>
      <c r="B126" s="64">
        <v>0.5</v>
      </c>
      <c r="C126" s="68">
        <f t="shared" si="40"/>
        <v>10.291666666666673</v>
      </c>
      <c r="D126" s="65">
        <f t="shared" si="38"/>
        <v>10.312500000000007</v>
      </c>
      <c r="E126" s="66" t="s">
        <v>27</v>
      </c>
      <c r="F126" s="67"/>
    </row>
    <row r="127" spans="1:6">
      <c r="A127" s="63">
        <f>A125+1</f>
        <v>3</v>
      </c>
      <c r="B127" s="64">
        <v>4</v>
      </c>
      <c r="C127" s="68">
        <f t="shared" si="40"/>
        <v>10.312500000000007</v>
      </c>
      <c r="D127" s="65">
        <f t="shared" si="38"/>
        <v>10.479166666666673</v>
      </c>
      <c r="E127" s="66" t="s">
        <v>59</v>
      </c>
      <c r="F127" s="67"/>
    </row>
    <row r="128" spans="1:6">
      <c r="A128" s="63">
        <f>A126+1</f>
        <v>4</v>
      </c>
      <c r="B128" s="64">
        <v>2</v>
      </c>
      <c r="C128" s="68">
        <f t="shared" si="40"/>
        <v>10.479166666666673</v>
      </c>
      <c r="D128" s="65">
        <f t="shared" si="38"/>
        <v>10.562500000000007</v>
      </c>
      <c r="E128" s="73" t="s">
        <v>230</v>
      </c>
      <c r="F128" s="67"/>
    </row>
    <row r="129" spans="1:6" ht="31">
      <c r="A129" s="63">
        <f t="shared" ref="A129" si="41">A128+1</f>
        <v>5</v>
      </c>
      <c r="B129" s="64">
        <v>1.5</v>
      </c>
      <c r="C129" s="68">
        <f t="shared" si="40"/>
        <v>10.562500000000007</v>
      </c>
      <c r="D129" s="65">
        <f t="shared" si="38"/>
        <v>10.625000000000007</v>
      </c>
      <c r="E129" s="66" t="s">
        <v>231</v>
      </c>
      <c r="F129" s="67"/>
    </row>
    <row r="130" spans="1:6">
      <c r="A130" s="63">
        <f>A129+1</f>
        <v>6</v>
      </c>
      <c r="B130" s="64">
        <v>1</v>
      </c>
      <c r="C130" s="68">
        <f t="shared" si="40"/>
        <v>10.625000000000007</v>
      </c>
      <c r="D130" s="65">
        <f t="shared" si="38"/>
        <v>10.666666666666673</v>
      </c>
      <c r="E130" s="66" t="s">
        <v>43</v>
      </c>
      <c r="F130" s="67"/>
    </row>
    <row r="131" spans="1:6">
      <c r="A131" s="63">
        <f t="shared" ref="A131:A134" si="42">A130+1</f>
        <v>7</v>
      </c>
      <c r="B131" s="64">
        <v>1.5</v>
      </c>
      <c r="C131" s="68">
        <f t="shared" si="40"/>
        <v>10.666666666666673</v>
      </c>
      <c r="D131" s="65">
        <f t="shared" si="38"/>
        <v>10.729166666666673</v>
      </c>
      <c r="E131" s="66" t="s">
        <v>59</v>
      </c>
      <c r="F131" s="67"/>
    </row>
    <row r="132" spans="1:6">
      <c r="A132" s="63">
        <f t="shared" si="42"/>
        <v>8</v>
      </c>
      <c r="B132" s="64">
        <v>3</v>
      </c>
      <c r="C132" s="68">
        <f t="shared" si="40"/>
        <v>10.729166666666673</v>
      </c>
      <c r="D132" s="65">
        <f t="shared" si="38"/>
        <v>10.854166666666673</v>
      </c>
      <c r="E132" s="66" t="s">
        <v>44</v>
      </c>
      <c r="F132" s="67"/>
    </row>
    <row r="133" spans="1:6">
      <c r="A133" s="63">
        <f t="shared" si="42"/>
        <v>9</v>
      </c>
      <c r="B133" s="64">
        <v>0.5</v>
      </c>
      <c r="C133" s="68">
        <f t="shared" si="40"/>
        <v>10.854166666666673</v>
      </c>
      <c r="D133" s="65">
        <f t="shared" si="38"/>
        <v>10.875000000000007</v>
      </c>
      <c r="E133" s="66" t="s">
        <v>28</v>
      </c>
      <c r="F133" s="67"/>
    </row>
    <row r="134" spans="1:6">
      <c r="A134" s="63">
        <f t="shared" si="42"/>
        <v>10</v>
      </c>
      <c r="B134" s="64">
        <v>6</v>
      </c>
      <c r="C134" s="68">
        <f t="shared" si="40"/>
        <v>10.875000000000007</v>
      </c>
      <c r="D134" s="65">
        <f t="shared" si="38"/>
        <v>11.125000000000007</v>
      </c>
      <c r="E134" s="66" t="s">
        <v>29</v>
      </c>
      <c r="F134" s="67"/>
    </row>
    <row r="135" spans="1:6">
      <c r="A135" s="58" t="s">
        <v>48</v>
      </c>
      <c r="B135" s="59">
        <f>B123+1</f>
        <v>11</v>
      </c>
      <c r="C135" s="47" t="s">
        <v>37</v>
      </c>
      <c r="D135" s="58"/>
      <c r="E135" s="60" t="s">
        <v>39</v>
      </c>
      <c r="F135" s="61">
        <f>F123+1</f>
        <v>45869</v>
      </c>
    </row>
    <row r="136" spans="1:6">
      <c r="A136" s="63">
        <v>1</v>
      </c>
      <c r="B136" s="64">
        <v>1</v>
      </c>
      <c r="C136" s="68">
        <f>D134</f>
        <v>11.125000000000007</v>
      </c>
      <c r="D136" s="65">
        <f t="shared" ref="D136:D146" si="43">C136+(B136/24)</f>
        <v>11.166666666666673</v>
      </c>
      <c r="E136" s="66" t="s">
        <v>45</v>
      </c>
      <c r="F136" s="67"/>
    </row>
    <row r="137" spans="1:6">
      <c r="A137" s="63">
        <f t="shared" ref="A137:A138" si="44">A136+1</f>
        <v>2</v>
      </c>
      <c r="B137" s="64">
        <v>2.5</v>
      </c>
      <c r="C137" s="68">
        <f t="shared" ref="C137:C146" si="45">D136</f>
        <v>11.166666666666673</v>
      </c>
      <c r="D137" s="65">
        <f t="shared" si="43"/>
        <v>11.270833333333339</v>
      </c>
      <c r="E137" s="66" t="s">
        <v>46</v>
      </c>
      <c r="F137" s="67"/>
    </row>
    <row r="138" spans="1:6">
      <c r="A138" s="63">
        <f t="shared" si="44"/>
        <v>3</v>
      </c>
      <c r="B138" s="64">
        <v>0.5</v>
      </c>
      <c r="C138" s="68">
        <f t="shared" si="45"/>
        <v>11.270833333333339</v>
      </c>
      <c r="D138" s="65">
        <f t="shared" si="43"/>
        <v>11.291666666666673</v>
      </c>
      <c r="E138" s="66" t="s">
        <v>27</v>
      </c>
      <c r="F138" s="67"/>
    </row>
    <row r="139" spans="1:6">
      <c r="A139" s="63">
        <f>A137+1</f>
        <v>3</v>
      </c>
      <c r="B139" s="64">
        <v>4</v>
      </c>
      <c r="C139" s="68">
        <f t="shared" si="45"/>
        <v>11.291666666666673</v>
      </c>
      <c r="D139" s="65">
        <f t="shared" si="43"/>
        <v>11.458333333333339</v>
      </c>
      <c r="E139" s="66" t="s">
        <v>59</v>
      </c>
      <c r="F139" s="67"/>
    </row>
    <row r="140" spans="1:6">
      <c r="A140" s="63">
        <f>A138+1</f>
        <v>4</v>
      </c>
      <c r="B140" s="64">
        <v>2</v>
      </c>
      <c r="C140" s="68">
        <f t="shared" si="45"/>
        <v>11.458333333333339</v>
      </c>
      <c r="D140" s="65">
        <f t="shared" si="43"/>
        <v>11.541666666666673</v>
      </c>
      <c r="E140" s="71" t="s">
        <v>230</v>
      </c>
      <c r="F140" s="67"/>
    </row>
    <row r="141" spans="1:6" ht="31">
      <c r="A141" s="63">
        <f t="shared" ref="A141" si="46">A140+1</f>
        <v>5</v>
      </c>
      <c r="B141" s="64">
        <v>1.5</v>
      </c>
      <c r="C141" s="68">
        <f t="shared" si="45"/>
        <v>11.541666666666673</v>
      </c>
      <c r="D141" s="65">
        <f t="shared" si="43"/>
        <v>11.604166666666673</v>
      </c>
      <c r="E141" s="66" t="s">
        <v>231</v>
      </c>
      <c r="F141" s="67"/>
    </row>
    <row r="142" spans="1:6">
      <c r="A142" s="63">
        <f>A141+1</f>
        <v>6</v>
      </c>
      <c r="B142" s="64">
        <v>1</v>
      </c>
      <c r="C142" s="68">
        <f t="shared" si="45"/>
        <v>11.604166666666673</v>
      </c>
      <c r="D142" s="65">
        <f t="shared" si="43"/>
        <v>11.645833333333339</v>
      </c>
      <c r="E142" s="66" t="s">
        <v>43</v>
      </c>
      <c r="F142" s="67"/>
    </row>
    <row r="143" spans="1:6">
      <c r="A143" s="63">
        <f t="shared" ref="A143:A146" si="47">A142+1</f>
        <v>7</v>
      </c>
      <c r="B143" s="64">
        <v>1.5</v>
      </c>
      <c r="C143" s="68">
        <f t="shared" si="45"/>
        <v>11.645833333333339</v>
      </c>
      <c r="D143" s="65">
        <f t="shared" si="43"/>
        <v>11.708333333333339</v>
      </c>
      <c r="E143" s="66" t="s">
        <v>59</v>
      </c>
      <c r="F143" s="67"/>
    </row>
    <row r="144" spans="1:6">
      <c r="A144" s="63">
        <f t="shared" si="47"/>
        <v>8</v>
      </c>
      <c r="B144" s="64">
        <v>3.5</v>
      </c>
      <c r="C144" s="68">
        <f t="shared" si="45"/>
        <v>11.708333333333339</v>
      </c>
      <c r="D144" s="65">
        <f t="shared" si="43"/>
        <v>11.854166666666673</v>
      </c>
      <c r="E144" s="66" t="s">
        <v>44</v>
      </c>
      <c r="F144" s="67"/>
    </row>
    <row r="145" spans="1:6">
      <c r="A145" s="63">
        <f t="shared" si="47"/>
        <v>9</v>
      </c>
      <c r="B145" s="64">
        <v>0.5</v>
      </c>
      <c r="C145" s="68">
        <f t="shared" si="45"/>
        <v>11.854166666666673</v>
      </c>
      <c r="D145" s="65">
        <f t="shared" si="43"/>
        <v>11.875000000000007</v>
      </c>
      <c r="E145" s="71" t="s">
        <v>232</v>
      </c>
      <c r="F145" s="67"/>
    </row>
    <row r="146" spans="1:6">
      <c r="A146" s="63">
        <f t="shared" si="47"/>
        <v>10</v>
      </c>
      <c r="B146" s="64">
        <v>6</v>
      </c>
      <c r="C146" s="68">
        <f t="shared" si="45"/>
        <v>11.875000000000007</v>
      </c>
      <c r="D146" s="65">
        <f t="shared" si="43"/>
        <v>12.125000000000007</v>
      </c>
      <c r="E146" s="66" t="s">
        <v>29</v>
      </c>
      <c r="F146" s="67"/>
    </row>
    <row r="147" spans="1:6">
      <c r="A147" s="58" t="s">
        <v>48</v>
      </c>
      <c r="B147" s="59">
        <f>B135+1</f>
        <v>12</v>
      </c>
      <c r="C147" s="47" t="s">
        <v>37</v>
      </c>
      <c r="D147" s="58"/>
      <c r="E147" s="80" t="s">
        <v>110</v>
      </c>
      <c r="F147" s="61">
        <f>F135+1</f>
        <v>45870</v>
      </c>
    </row>
    <row r="148" spans="1:6">
      <c r="A148" s="63">
        <v>1</v>
      </c>
      <c r="B148" s="64">
        <v>1</v>
      </c>
      <c r="C148" s="68">
        <f>D146</f>
        <v>12.125000000000007</v>
      </c>
      <c r="D148" s="65">
        <f t="shared" ref="D148:D160" si="48">C148+(B148/24)</f>
        <v>12.166666666666673</v>
      </c>
      <c r="E148" s="66" t="s">
        <v>45</v>
      </c>
      <c r="F148" s="67"/>
    </row>
    <row r="149" spans="1:6">
      <c r="A149" s="63">
        <f t="shared" ref="A149:A150" si="49">A148+1</f>
        <v>2</v>
      </c>
      <c r="B149" s="64">
        <v>2</v>
      </c>
      <c r="C149" s="68">
        <f t="shared" ref="C149:C160" si="50">D148</f>
        <v>12.166666666666673</v>
      </c>
      <c r="D149" s="65">
        <f t="shared" si="48"/>
        <v>12.250000000000007</v>
      </c>
      <c r="E149" s="66" t="s">
        <v>236</v>
      </c>
      <c r="F149" s="67"/>
    </row>
    <row r="150" spans="1:6">
      <c r="A150" s="63">
        <f t="shared" si="49"/>
        <v>3</v>
      </c>
      <c r="B150" s="64">
        <v>0.5</v>
      </c>
      <c r="C150" s="68">
        <f t="shared" si="50"/>
        <v>12.250000000000007</v>
      </c>
      <c r="D150" s="65">
        <f t="shared" si="48"/>
        <v>12.270833333333341</v>
      </c>
      <c r="E150" s="66" t="s">
        <v>234</v>
      </c>
      <c r="F150" s="67"/>
    </row>
    <row r="151" spans="1:6">
      <c r="A151" s="63">
        <f>A149+1</f>
        <v>3</v>
      </c>
      <c r="B151" s="64">
        <v>0.5</v>
      </c>
      <c r="C151" s="68">
        <f t="shared" si="50"/>
        <v>12.270833333333341</v>
      </c>
      <c r="D151" s="65">
        <f t="shared" si="48"/>
        <v>12.291666666666675</v>
      </c>
      <c r="E151" s="66" t="s">
        <v>233</v>
      </c>
      <c r="F151" s="67"/>
    </row>
    <row r="152" spans="1:6" ht="31">
      <c r="A152" s="63">
        <f>A150+1</f>
        <v>4</v>
      </c>
      <c r="B152" s="64">
        <v>1</v>
      </c>
      <c r="C152" s="68">
        <f t="shared" si="50"/>
        <v>12.291666666666675</v>
      </c>
      <c r="D152" s="65">
        <f t="shared" si="48"/>
        <v>12.333333333333341</v>
      </c>
      <c r="E152" s="71" t="s">
        <v>235</v>
      </c>
      <c r="F152" s="67" t="s">
        <v>104</v>
      </c>
    </row>
    <row r="153" spans="1:6" ht="31">
      <c r="A153" s="63">
        <f t="shared" ref="A153" si="51">A152+1</f>
        <v>5</v>
      </c>
      <c r="B153" s="64">
        <v>2.5</v>
      </c>
      <c r="C153" s="68">
        <f t="shared" si="50"/>
        <v>12.333333333333341</v>
      </c>
      <c r="D153" s="65">
        <f t="shared" si="48"/>
        <v>12.437500000000007</v>
      </c>
      <c r="E153" s="66" t="s">
        <v>108</v>
      </c>
      <c r="F153" s="67" t="s">
        <v>57</v>
      </c>
    </row>
    <row r="154" spans="1:6">
      <c r="A154" s="63">
        <f>A153+1</f>
        <v>6</v>
      </c>
      <c r="B154" s="64">
        <v>1</v>
      </c>
      <c r="C154" s="68">
        <f t="shared" si="50"/>
        <v>12.437500000000007</v>
      </c>
      <c r="D154" s="65">
        <f t="shared" si="48"/>
        <v>12.479166666666673</v>
      </c>
      <c r="E154" s="71" t="s">
        <v>237</v>
      </c>
      <c r="F154" s="67" t="s">
        <v>238</v>
      </c>
    </row>
    <row r="155" spans="1:6">
      <c r="A155" s="63">
        <f t="shared" ref="A155:A160" si="52">A154+1</f>
        <v>7</v>
      </c>
      <c r="B155" s="64">
        <v>0.5</v>
      </c>
      <c r="C155" s="68">
        <f t="shared" si="50"/>
        <v>12.479166666666673</v>
      </c>
      <c r="D155" s="65">
        <f t="shared" si="48"/>
        <v>12.500000000000007</v>
      </c>
      <c r="E155" s="66" t="s">
        <v>239</v>
      </c>
      <c r="F155" s="67"/>
    </row>
    <row r="156" spans="1:6">
      <c r="A156" s="63">
        <f t="shared" si="52"/>
        <v>8</v>
      </c>
      <c r="B156" s="64">
        <v>3</v>
      </c>
      <c r="C156" s="68">
        <f t="shared" si="50"/>
        <v>12.500000000000007</v>
      </c>
      <c r="D156" s="65">
        <f t="shared" si="48"/>
        <v>12.625000000000007</v>
      </c>
      <c r="E156" s="66" t="s">
        <v>240</v>
      </c>
      <c r="F156" s="67"/>
    </row>
    <row r="157" spans="1:6">
      <c r="A157" s="63">
        <f t="shared" si="52"/>
        <v>9</v>
      </c>
      <c r="B157" s="64">
        <v>0.5</v>
      </c>
      <c r="C157" s="68">
        <f>D155</f>
        <v>12.500000000000007</v>
      </c>
      <c r="D157" s="65">
        <f t="shared" si="48"/>
        <v>12.520833333333341</v>
      </c>
      <c r="E157" s="66" t="s">
        <v>47</v>
      </c>
      <c r="F157" s="67" t="s">
        <v>238</v>
      </c>
    </row>
    <row r="158" spans="1:6">
      <c r="A158" s="63">
        <f t="shared" si="52"/>
        <v>10</v>
      </c>
      <c r="B158" s="64">
        <v>3.8</v>
      </c>
      <c r="C158" s="68">
        <f>D156</f>
        <v>12.625000000000007</v>
      </c>
      <c r="D158" s="65">
        <f t="shared" si="48"/>
        <v>12.78333333333334</v>
      </c>
      <c r="E158" s="71" t="s">
        <v>49</v>
      </c>
      <c r="F158" s="67"/>
    </row>
    <row r="159" spans="1:6" ht="31">
      <c r="A159" s="63">
        <f t="shared" si="52"/>
        <v>11</v>
      </c>
      <c r="B159" s="64">
        <v>2.4</v>
      </c>
      <c r="C159" s="68">
        <f t="shared" si="50"/>
        <v>12.78333333333334</v>
      </c>
      <c r="D159" s="65">
        <f t="shared" si="48"/>
        <v>12.88333333333334</v>
      </c>
      <c r="E159" s="66" t="s">
        <v>112</v>
      </c>
      <c r="F159" s="67" t="s">
        <v>109</v>
      </c>
    </row>
    <row r="160" spans="1:6">
      <c r="A160" s="63">
        <f t="shared" si="52"/>
        <v>12</v>
      </c>
      <c r="B160" s="64">
        <v>4.2</v>
      </c>
      <c r="C160" s="68">
        <f t="shared" si="50"/>
        <v>12.88333333333334</v>
      </c>
      <c r="D160" s="65">
        <f t="shared" si="48"/>
        <v>13.058333333333341</v>
      </c>
      <c r="E160" s="66" t="s">
        <v>114</v>
      </c>
      <c r="F160" s="67" t="s">
        <v>109</v>
      </c>
    </row>
    <row r="161" spans="1:6">
      <c r="A161" s="58" t="s">
        <v>48</v>
      </c>
      <c r="B161" s="59">
        <f>B147+1</f>
        <v>13</v>
      </c>
      <c r="C161" s="47" t="s">
        <v>85</v>
      </c>
      <c r="D161" s="58"/>
      <c r="E161" s="60" t="s">
        <v>111</v>
      </c>
      <c r="F161" s="61">
        <f>F147+1</f>
        <v>45871</v>
      </c>
    </row>
    <row r="162" spans="1:6">
      <c r="A162" s="63">
        <v>1</v>
      </c>
      <c r="B162" s="64">
        <v>12.6</v>
      </c>
      <c r="C162" s="68">
        <f>D160</f>
        <v>13.058333333333341</v>
      </c>
      <c r="D162" s="65">
        <f>C162+(B162/24)+4</f>
        <v>17.583333333333343</v>
      </c>
      <c r="E162" s="66" t="s">
        <v>113</v>
      </c>
      <c r="F162" s="67"/>
    </row>
    <row r="163" spans="1:6">
      <c r="A163" s="63">
        <f>A162+1</f>
        <v>2</v>
      </c>
      <c r="B163" s="64">
        <v>1</v>
      </c>
      <c r="C163" s="68">
        <f>D162</f>
        <v>17.583333333333343</v>
      </c>
      <c r="D163" s="65">
        <f>C163+(B163/24)</f>
        <v>17.625000000000011</v>
      </c>
      <c r="E163" s="66" t="s">
        <v>115</v>
      </c>
      <c r="F163" s="67"/>
    </row>
    <row r="164" spans="1:6">
      <c r="A164" s="63">
        <f>A163+1</f>
        <v>3</v>
      </c>
      <c r="B164" s="64">
        <v>2</v>
      </c>
      <c r="C164" s="68">
        <f>D162</f>
        <v>17.583333333333343</v>
      </c>
      <c r="D164" s="65">
        <f>C164+(B164/24)</f>
        <v>17.666666666666675</v>
      </c>
      <c r="E164" s="66" t="s">
        <v>50</v>
      </c>
      <c r="F164" s="67"/>
    </row>
  </sheetData>
  <conditionalFormatting sqref="C4">
    <cfRule type="cellIs" dxfId="130" priority="14" operator="equal">
      <formula>"Selesai"</formula>
    </cfRule>
  </conditionalFormatting>
  <conditionalFormatting sqref="C10">
    <cfRule type="cellIs" dxfId="129" priority="13" operator="equal">
      <formula>"Selesai"</formula>
    </cfRule>
  </conditionalFormatting>
  <conditionalFormatting sqref="C21">
    <cfRule type="cellIs" dxfId="128" priority="12" operator="equal">
      <formula>"Selesai"</formula>
    </cfRule>
  </conditionalFormatting>
  <conditionalFormatting sqref="C34">
    <cfRule type="cellIs" dxfId="127" priority="11" operator="equal">
      <formula>"Selesai"</formula>
    </cfRule>
  </conditionalFormatting>
  <conditionalFormatting sqref="C46">
    <cfRule type="cellIs" dxfId="126" priority="10" operator="equal">
      <formula>"Selesai"</formula>
    </cfRule>
  </conditionalFormatting>
  <conditionalFormatting sqref="C60">
    <cfRule type="cellIs" dxfId="125" priority="9" operator="equal">
      <formula>"Selesai"</formula>
    </cfRule>
  </conditionalFormatting>
  <conditionalFormatting sqref="C71">
    <cfRule type="cellIs" dxfId="124" priority="8" operator="equal">
      <formula>"Selesai"</formula>
    </cfRule>
  </conditionalFormatting>
  <conditionalFormatting sqref="C83">
    <cfRule type="cellIs" dxfId="123" priority="7" operator="equal">
      <formula>"Selesai"</formula>
    </cfRule>
  </conditionalFormatting>
  <conditionalFormatting sqref="C97">
    <cfRule type="cellIs" dxfId="122" priority="6" operator="equal">
      <formula>"Selesai"</formula>
    </cfRule>
  </conditionalFormatting>
  <conditionalFormatting sqref="C109">
    <cfRule type="cellIs" dxfId="121" priority="5" operator="equal">
      <formula>"Selesai"</formula>
    </cfRule>
  </conditionalFormatting>
  <conditionalFormatting sqref="C123">
    <cfRule type="cellIs" dxfId="120" priority="4" operator="equal">
      <formula>"Selesai"</formula>
    </cfRule>
  </conditionalFormatting>
  <conditionalFormatting sqref="C135">
    <cfRule type="cellIs" dxfId="119" priority="3" operator="equal">
      <formula>"Selesai"</formula>
    </cfRule>
  </conditionalFormatting>
  <conditionalFormatting sqref="C147">
    <cfRule type="cellIs" dxfId="118" priority="2" operator="equal">
      <formula>"Selesai"</formula>
    </cfRule>
  </conditionalFormatting>
  <conditionalFormatting sqref="C161">
    <cfRule type="cellIs" dxfId="117" priority="1" operator="equal">
      <formula>"Selesai"</formula>
    </cfRule>
  </conditionalFormatting>
  <dataValidations count="1">
    <dataValidation type="list" allowBlank="1" showInputMessage="1" showErrorMessage="1" sqref="C4 C10 C21 C34 C46 C60 C71 C83 C97 C109 C123 C135 C147 C161" xr:uid="{C8EA8398-BAF4-7D49-99D8-B06DC2C8EB42}">
      <formula1>"Progres,Selesai"</formula1>
    </dataValidation>
  </dataValidations>
  <printOptions horizontalCentered="1"/>
  <pageMargins left="0.23622047244094491" right="0.23622047244094491" top="0.31496062992125984" bottom="0.31496062992125984" header="0.19685039370078741" footer="0.19685039370078741"/>
  <pageSetup paperSize="9" scale="84" fitToHeight="3" orientation="portrait" horizontalDpi="1200" verticalDpi="1200" r:id="rId1"/>
  <headerFooter>
    <oddFooter>Page &amp;P of &amp;N</oddFooter>
  </headerFooter>
  <rowBreaks count="2" manualBreakCount="2">
    <brk id="59" max="5" man="1"/>
    <brk id="108" max="5"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718C7D-11BE-4543-9A73-03520090523C}">
  <dimension ref="A1:D80"/>
  <sheetViews>
    <sheetView view="pageBreakPreview" topLeftCell="B1" zoomScale="89" zoomScaleNormal="85" zoomScaleSheetLayoutView="89" workbookViewId="0">
      <pane ySplit="2" topLeftCell="A77" activePane="bottomLeft" state="frozen"/>
      <selection activeCell="B1" sqref="B1"/>
      <selection pane="bottomLeft" activeCell="D78" sqref="D78"/>
    </sheetView>
  </sheetViews>
  <sheetFormatPr defaultColWidth="9.23046875" defaultRowHeight="15.5"/>
  <cols>
    <col min="1" max="1" width="5.3046875" style="31" customWidth="1"/>
    <col min="2" max="2" width="29.4609375" style="31" bestFit="1" customWidth="1"/>
    <col min="3" max="3" width="18.23046875" style="32" customWidth="1"/>
    <col min="4" max="4" width="60.15234375" style="31" customWidth="1"/>
    <col min="5" max="5" width="0.921875" style="31" customWidth="1"/>
    <col min="6" max="16384" width="9.23046875" style="31"/>
  </cols>
  <sheetData>
    <row r="1" spans="1:4" ht="23.5">
      <c r="A1" s="30" t="s">
        <v>173</v>
      </c>
    </row>
    <row r="2" spans="1:4">
      <c r="A2" s="33" t="s">
        <v>0</v>
      </c>
      <c r="B2" s="33" t="s">
        <v>174</v>
      </c>
      <c r="C2" s="34" t="s">
        <v>180</v>
      </c>
      <c r="D2" s="33" t="s">
        <v>176</v>
      </c>
    </row>
    <row r="3" spans="1:4">
      <c r="A3" s="26">
        <f>VALUE(IF(ISERROR(VALUE(SUBSTITUTE(prevWBS,".",""))),"1",IF(ISERROR(FIND("`",SUBSTITUTE(prevWBS,".","`",1))),TEXT(VALUE(prevWBS)+1,"#"),TEXT(VALUE(LEFT(prevWBS,FIND("`",SUBSTITUTE(prevWBS,".","`",1))-1))+1,"#"))))</f>
        <v>1</v>
      </c>
      <c r="B3" s="26" t="s">
        <v>175</v>
      </c>
      <c r="C3" s="26"/>
      <c r="D3" s="26"/>
    </row>
    <row r="4" spans="1:4" ht="62">
      <c r="A4" s="27"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1.1</v>
      </c>
      <c r="B4" s="35" t="s">
        <v>177</v>
      </c>
      <c r="C4" s="36" t="s">
        <v>181</v>
      </c>
      <c r="D4" s="36" t="s">
        <v>209</v>
      </c>
    </row>
    <row r="5" spans="1:4" ht="93">
      <c r="A5" s="27"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1.2</v>
      </c>
      <c r="B5" s="35" t="s">
        <v>178</v>
      </c>
      <c r="C5" s="36" t="s">
        <v>181</v>
      </c>
      <c r="D5" s="41" t="s">
        <v>208</v>
      </c>
    </row>
    <row r="6" spans="1:4">
      <c r="A6" s="28">
        <f>VALUE(IF(ISERROR(VALUE(SUBSTITUTE(prevWBS,".",""))),"1",IF(ISERROR(FIND("`",SUBSTITUTE(prevWBS,".","`",1))),TEXT(VALUE(prevWBS)+1,"#"),TEXT(VALUE(LEFT(prevWBS,FIND("`",SUBSTITUTE(prevWBS,".","`",1))-1))+1,"#"))))</f>
        <v>2</v>
      </c>
      <c r="B6" s="28" t="s">
        <v>179</v>
      </c>
      <c r="C6" s="28"/>
      <c r="D6" s="28"/>
    </row>
    <row r="7" spans="1:4" ht="46.5">
      <c r="A7" s="27"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2.1</v>
      </c>
      <c r="B7" s="35" t="s">
        <v>172</v>
      </c>
      <c r="C7" s="36" t="s">
        <v>182</v>
      </c>
      <c r="D7" s="29" t="s">
        <v>293</v>
      </c>
    </row>
    <row r="8" spans="1:4" ht="46.5">
      <c r="A8" s="27"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2.2</v>
      </c>
      <c r="B8" s="35" t="s">
        <v>183</v>
      </c>
      <c r="C8" s="36" t="s">
        <v>182</v>
      </c>
      <c r="D8" s="37" t="s">
        <v>201</v>
      </c>
    </row>
    <row r="9" spans="1:4" ht="129.5">
      <c r="A9" s="27"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2.3</v>
      </c>
      <c r="B9" s="35" t="s">
        <v>184</v>
      </c>
      <c r="C9" s="36" t="s">
        <v>182</v>
      </c>
      <c r="D9" s="38" t="s">
        <v>202</v>
      </c>
    </row>
    <row r="10" spans="1:4">
      <c r="A10" s="28">
        <f>VALUE(IF(ISERROR(VALUE(SUBSTITUTE(prevWBS,".",""))),"1",IF(ISERROR(FIND("`",SUBSTITUTE(prevWBS,".","`",1))),TEXT(VALUE(prevWBS)+1,"#"),TEXT(VALUE(LEFT(prevWBS,FIND("`",SUBSTITUTE(prevWBS,".","`",1))-1))+1,"#"))))</f>
        <v>3</v>
      </c>
      <c r="B10" s="28" t="s">
        <v>185</v>
      </c>
      <c r="C10" s="28"/>
      <c r="D10" s="28"/>
    </row>
    <row r="11" spans="1:4" ht="46.5">
      <c r="A11" s="27"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3.1</v>
      </c>
      <c r="B11" s="35" t="s">
        <v>186</v>
      </c>
      <c r="C11" s="36" t="s">
        <v>295</v>
      </c>
      <c r="D11" s="37" t="s">
        <v>203</v>
      </c>
    </row>
    <row r="12" spans="1:4" ht="77.5">
      <c r="A12" s="27"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3.2</v>
      </c>
      <c r="B12" s="35" t="s">
        <v>204</v>
      </c>
      <c r="C12" s="36" t="s">
        <v>205</v>
      </c>
      <c r="D12" s="37" t="s">
        <v>210</v>
      </c>
    </row>
    <row r="13" spans="1:4">
      <c r="A13" s="28"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3.3</v>
      </c>
      <c r="B13" s="28" t="s">
        <v>258</v>
      </c>
      <c r="C13" s="28"/>
      <c r="D13" s="28"/>
    </row>
    <row r="14" spans="1:4" ht="46.5">
      <c r="A14" s="27" t="str">
        <f t="shared" ref="A14:A40" si="0">IF(ISERROR(VALUE(SUBSTITUTE(prevWBS,".",""))),"0.0.1",IF(ISERROR(FIND("`",SUBSTITUTE(prevWBS,".","`",2))),prevWBS&amp;".1",LEFT(prevWBS,FIND("`",SUBSTITUTE(prevWBS,".","`",2)))&amp;IF(ISERROR(FIND("`",SUBSTITUTE(prevWBS,".","`",3))),VALUE(RIGHT(prevWBS,LEN(prevWBS)-FIND("`",SUBSTITUTE(prevWBS,".","`",2))))+1,VALUE(MID(prevWBS,FIND("`",SUBSTITUTE(prevWBS,".","`",2))+1,(FIND("`",SUBSTITUTE(prevWBS,".","`",3))-FIND("`",SUBSTITUTE(prevWBS,".","`",2))-1)))+1)))</f>
        <v>3.3.1</v>
      </c>
      <c r="B14" s="35" t="s">
        <v>252</v>
      </c>
      <c r="C14" s="36" t="s">
        <v>187</v>
      </c>
      <c r="D14" s="36" t="s">
        <v>211</v>
      </c>
    </row>
    <row r="15" spans="1:4" ht="263.5">
      <c r="A15" s="27" t="str">
        <f t="shared" si="0"/>
        <v>3.3.2</v>
      </c>
      <c r="B15" s="36" t="s">
        <v>291</v>
      </c>
      <c r="C15" s="36" t="s">
        <v>253</v>
      </c>
      <c r="D15" s="36" t="s">
        <v>388</v>
      </c>
    </row>
    <row r="16" spans="1:4" ht="96">
      <c r="A16" s="27" t="str">
        <f t="shared" si="0"/>
        <v>3.3.3</v>
      </c>
      <c r="B16" s="36" t="s">
        <v>251</v>
      </c>
      <c r="C16" s="36" t="s">
        <v>188</v>
      </c>
      <c r="D16" s="39" t="s">
        <v>206</v>
      </c>
    </row>
    <row r="17" spans="1:4">
      <c r="A17" s="28"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3.4</v>
      </c>
      <c r="B17" s="28" t="s">
        <v>259</v>
      </c>
      <c r="C17" s="28"/>
      <c r="D17" s="28"/>
    </row>
    <row r="18" spans="1:4" ht="46.5">
      <c r="A18" s="27" t="str">
        <f t="shared" si="0"/>
        <v>3.4.1</v>
      </c>
      <c r="B18" s="35" t="s">
        <v>252</v>
      </c>
      <c r="C18" s="36" t="s">
        <v>187</v>
      </c>
      <c r="D18" s="36" t="s">
        <v>211</v>
      </c>
    </row>
    <row r="19" spans="1:4" ht="263.5">
      <c r="A19" s="27" t="str">
        <f t="shared" si="0"/>
        <v>3.4.2</v>
      </c>
      <c r="B19" s="36" t="s">
        <v>291</v>
      </c>
      <c r="C19" s="36" t="s">
        <v>253</v>
      </c>
      <c r="D19" s="36" t="s">
        <v>389</v>
      </c>
    </row>
    <row r="20" spans="1:4" ht="96">
      <c r="A20" s="27" t="str">
        <f t="shared" si="0"/>
        <v>3.4.3</v>
      </c>
      <c r="B20" s="36" t="s">
        <v>251</v>
      </c>
      <c r="C20" s="36" t="s">
        <v>188</v>
      </c>
      <c r="D20" s="39" t="s">
        <v>206</v>
      </c>
    </row>
    <row r="21" spans="1:4">
      <c r="A21" s="28"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3.5</v>
      </c>
      <c r="B21" s="28" t="s">
        <v>260</v>
      </c>
      <c r="C21" s="28"/>
      <c r="D21" s="28"/>
    </row>
    <row r="22" spans="1:4" ht="46.5">
      <c r="A22" s="27" t="str">
        <f t="shared" si="0"/>
        <v>3.5.1</v>
      </c>
      <c r="B22" s="35" t="s">
        <v>252</v>
      </c>
      <c r="C22" s="36" t="s">
        <v>187</v>
      </c>
      <c r="D22" s="36" t="s">
        <v>211</v>
      </c>
    </row>
    <row r="23" spans="1:4" ht="263.5">
      <c r="A23" s="27" t="str">
        <f t="shared" si="0"/>
        <v>3.5.2</v>
      </c>
      <c r="B23" s="36" t="s">
        <v>291</v>
      </c>
      <c r="C23" s="36" t="s">
        <v>253</v>
      </c>
      <c r="D23" s="36" t="s">
        <v>390</v>
      </c>
    </row>
    <row r="24" spans="1:4" ht="96">
      <c r="A24" s="27" t="str">
        <f t="shared" si="0"/>
        <v>3.5.3</v>
      </c>
      <c r="B24" s="36" t="s">
        <v>251</v>
      </c>
      <c r="C24" s="36" t="s">
        <v>188</v>
      </c>
      <c r="D24" s="39" t="s">
        <v>206</v>
      </c>
    </row>
    <row r="25" spans="1:4">
      <c r="A25" s="28"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3.6</v>
      </c>
      <c r="B25" s="28" t="s">
        <v>261</v>
      </c>
      <c r="C25" s="28"/>
      <c r="D25" s="28"/>
    </row>
    <row r="26" spans="1:4" ht="46.5">
      <c r="A26" s="27" t="str">
        <f t="shared" si="0"/>
        <v>3.6.1</v>
      </c>
      <c r="B26" s="35" t="s">
        <v>252</v>
      </c>
      <c r="C26" s="36" t="s">
        <v>187</v>
      </c>
      <c r="D26" s="36" t="s">
        <v>211</v>
      </c>
    </row>
    <row r="27" spans="1:4" ht="263.5">
      <c r="A27" s="27" t="str">
        <f t="shared" si="0"/>
        <v>3.6.2</v>
      </c>
      <c r="B27" s="36" t="s">
        <v>292</v>
      </c>
      <c r="C27" s="36" t="s">
        <v>253</v>
      </c>
      <c r="D27" s="36" t="s">
        <v>391</v>
      </c>
    </row>
    <row r="28" spans="1:4" ht="96">
      <c r="A28" s="27" t="str">
        <f t="shared" si="0"/>
        <v>3.6.3</v>
      </c>
      <c r="B28" s="36" t="s">
        <v>251</v>
      </c>
      <c r="C28" s="36" t="s">
        <v>188</v>
      </c>
      <c r="D28" s="39" t="s">
        <v>206</v>
      </c>
    </row>
    <row r="29" spans="1:4">
      <c r="A29" s="28"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3.7</v>
      </c>
      <c r="B29" s="28" t="s">
        <v>262</v>
      </c>
      <c r="C29" s="28"/>
      <c r="D29" s="28"/>
    </row>
    <row r="30" spans="1:4" ht="46.5">
      <c r="A30" s="27" t="str">
        <f t="shared" si="0"/>
        <v>3.7.1</v>
      </c>
      <c r="B30" s="35" t="s">
        <v>252</v>
      </c>
      <c r="C30" s="36" t="s">
        <v>187</v>
      </c>
      <c r="D30" s="36" t="s">
        <v>211</v>
      </c>
    </row>
    <row r="31" spans="1:4" ht="263.5">
      <c r="A31" s="27" t="str">
        <f t="shared" si="0"/>
        <v>3.7.2</v>
      </c>
      <c r="B31" s="36" t="s">
        <v>292</v>
      </c>
      <c r="C31" s="36" t="s">
        <v>253</v>
      </c>
      <c r="D31" s="36" t="s">
        <v>392</v>
      </c>
    </row>
    <row r="32" spans="1:4" ht="96">
      <c r="A32" s="27" t="str">
        <f t="shared" si="0"/>
        <v>3.7.3</v>
      </c>
      <c r="B32" s="36" t="s">
        <v>251</v>
      </c>
      <c r="C32" s="36" t="s">
        <v>188</v>
      </c>
      <c r="D32" s="39" t="s">
        <v>206</v>
      </c>
    </row>
    <row r="33" spans="1:4">
      <c r="A33" s="28"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3.8</v>
      </c>
      <c r="B33" s="28" t="s">
        <v>263</v>
      </c>
      <c r="C33" s="28"/>
      <c r="D33" s="28"/>
    </row>
    <row r="34" spans="1:4" ht="46.5">
      <c r="A34" s="27" t="str">
        <f t="shared" si="0"/>
        <v>3.8.1</v>
      </c>
      <c r="B34" s="35" t="s">
        <v>252</v>
      </c>
      <c r="C34" s="36" t="s">
        <v>187</v>
      </c>
      <c r="D34" s="36" t="s">
        <v>211</v>
      </c>
    </row>
    <row r="35" spans="1:4" ht="263.5">
      <c r="A35" s="27" t="str">
        <f t="shared" si="0"/>
        <v>3.8.2</v>
      </c>
      <c r="B35" s="36" t="s">
        <v>292</v>
      </c>
      <c r="C35" s="36" t="s">
        <v>253</v>
      </c>
      <c r="D35" s="36" t="s">
        <v>393</v>
      </c>
    </row>
    <row r="36" spans="1:4" ht="96">
      <c r="A36" s="27" t="str">
        <f t="shared" si="0"/>
        <v>3.8.3</v>
      </c>
      <c r="B36" s="36" t="s">
        <v>251</v>
      </c>
      <c r="C36" s="36" t="s">
        <v>188</v>
      </c>
      <c r="D36" s="39" t="s">
        <v>206</v>
      </c>
    </row>
    <row r="37" spans="1:4">
      <c r="A37" s="28"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3.9</v>
      </c>
      <c r="B37" s="28" t="s">
        <v>264</v>
      </c>
      <c r="C37" s="28"/>
      <c r="D37" s="28"/>
    </row>
    <row r="38" spans="1:4" ht="46.5">
      <c r="A38" s="27" t="str">
        <f t="shared" si="0"/>
        <v>3.9.1</v>
      </c>
      <c r="B38" s="35" t="s">
        <v>252</v>
      </c>
      <c r="C38" s="36" t="s">
        <v>187</v>
      </c>
      <c r="D38" s="36" t="s">
        <v>211</v>
      </c>
    </row>
    <row r="39" spans="1:4" ht="263.5">
      <c r="A39" s="27" t="str">
        <f t="shared" si="0"/>
        <v>3.9.2</v>
      </c>
      <c r="B39" s="36" t="s">
        <v>292</v>
      </c>
      <c r="C39" s="36" t="s">
        <v>253</v>
      </c>
      <c r="D39" s="36" t="s">
        <v>394</v>
      </c>
    </row>
    <row r="40" spans="1:4" ht="96">
      <c r="A40" s="27" t="str">
        <f t="shared" si="0"/>
        <v>3.9.3</v>
      </c>
      <c r="B40" s="36" t="s">
        <v>251</v>
      </c>
      <c r="C40" s="36" t="s">
        <v>188</v>
      </c>
      <c r="D40" s="39" t="s">
        <v>206</v>
      </c>
    </row>
    <row r="41" spans="1:4">
      <c r="A41" s="28"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3.10</v>
      </c>
      <c r="B41" s="28" t="s">
        <v>189</v>
      </c>
      <c r="C41" s="28"/>
      <c r="D41" s="28"/>
    </row>
    <row r="42" spans="1:4" ht="62">
      <c r="A42" s="27" t="str">
        <f>IF(ISERROR(VALUE(SUBSTITUTE(prevWBS,".",""))),"0.0.1",IF(ISERROR(FIND("`",SUBSTITUTE(prevWBS,".","`",2))),prevWBS&amp;".1",LEFT(prevWBS,FIND("`",SUBSTITUTE(prevWBS,".","`",2)))&amp;IF(ISERROR(FIND("`",SUBSTITUTE(prevWBS,".","`",3))),VALUE(RIGHT(prevWBS,LEN(prevWBS)-FIND("`",SUBSTITUTE(prevWBS,".","`",2))))+1,VALUE(MID(prevWBS,FIND("`",SUBSTITUTE(prevWBS,".","`",2))+1,(FIND("`",SUBSTITUTE(prevWBS,".","`",3))-FIND("`",SUBSTITUTE(prevWBS,".","`",2))-1)))+1)))</f>
        <v>3.10.1</v>
      </c>
      <c r="B42" s="35" t="s">
        <v>190</v>
      </c>
      <c r="C42" s="36" t="s">
        <v>191</v>
      </c>
      <c r="D42" s="39" t="s">
        <v>207</v>
      </c>
    </row>
    <row r="43" spans="1:4" ht="31">
      <c r="A43" s="27" t="str">
        <f>IF(ISERROR(VALUE(SUBSTITUTE(prevWBS,".",""))),"0.0.1",IF(ISERROR(FIND("`",SUBSTITUTE(prevWBS,".","`",2))),prevWBS&amp;".1",LEFT(prevWBS,FIND("`",SUBSTITUTE(prevWBS,".","`",2)))&amp;IF(ISERROR(FIND("`",SUBSTITUTE(prevWBS,".","`",3))),VALUE(RIGHT(prevWBS,LEN(prevWBS)-FIND("`",SUBSTITUTE(prevWBS,".","`",2))))+1,VALUE(MID(prevWBS,FIND("`",SUBSTITUTE(prevWBS,".","`",2))+1,(FIND("`",SUBSTITUTE(prevWBS,".","`",3))-FIND("`",SUBSTITUTE(prevWBS,".","`",2))-1)))+1)))</f>
        <v>3.10.2</v>
      </c>
      <c r="B43" s="36" t="s">
        <v>192</v>
      </c>
      <c r="C43" s="36" t="s">
        <v>193</v>
      </c>
      <c r="D43" s="39"/>
    </row>
    <row r="44" spans="1:4" ht="108.5">
      <c r="A44" s="27"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3.11</v>
      </c>
      <c r="B44" s="35" t="s">
        <v>194</v>
      </c>
      <c r="C44" s="36"/>
      <c r="D44" s="36" t="s">
        <v>256</v>
      </c>
    </row>
    <row r="45" spans="1:4">
      <c r="A45" s="28">
        <f>VALUE(IF(ISERROR(VALUE(SUBSTITUTE(prevWBS,".",""))),"1",IF(ISERROR(FIND("`",SUBSTITUTE(prevWBS,".","`",1))),TEXT(VALUE(prevWBS)+1,"#"),TEXT(VALUE(LEFT(prevWBS,FIND("`",SUBSTITUTE(prevWBS,".","`",1))-1))+1,"#"))))</f>
        <v>4</v>
      </c>
      <c r="B45" s="28" t="s">
        <v>195</v>
      </c>
      <c r="C45" s="28"/>
      <c r="D45" s="28"/>
    </row>
    <row r="46" spans="1:4" ht="103.5">
      <c r="A46" s="27"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4.1</v>
      </c>
      <c r="B46" s="35" t="s">
        <v>197</v>
      </c>
      <c r="C46" s="36" t="s">
        <v>212</v>
      </c>
      <c r="D46" s="37" t="s">
        <v>213</v>
      </c>
    </row>
    <row r="47" spans="1:4">
      <c r="A47" s="28"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4.2</v>
      </c>
      <c r="B47" s="28" t="s">
        <v>258</v>
      </c>
      <c r="C47" s="28"/>
      <c r="D47" s="28"/>
    </row>
    <row r="48" spans="1:4" ht="297.5">
      <c r="A48" s="27" t="str">
        <f t="shared" ref="A48:A77" si="1">IF(ISERROR(VALUE(SUBSTITUTE(prevWBS,".",""))),"0.0.1",IF(ISERROR(FIND("`",SUBSTITUTE(prevWBS,".","`",2))),prevWBS&amp;".1",LEFT(prevWBS,FIND("`",SUBSTITUTE(prevWBS,".","`",2)))&amp;IF(ISERROR(FIND("`",SUBSTITUTE(prevWBS,".","`",3))),VALUE(RIGHT(prevWBS,LEN(prevWBS)-FIND("`",SUBSTITUTE(prevWBS,".","`",2))))+1,VALUE(MID(prevWBS,FIND("`",SUBSTITUTE(prevWBS,".","`",2))+1,(FIND("`",SUBSTITUTE(prevWBS,".","`",3))-FIND("`",SUBSTITUTE(prevWBS,".","`",2))-1)))+1)))</f>
        <v>4.2.1</v>
      </c>
      <c r="B48" s="35" t="s">
        <v>269</v>
      </c>
      <c r="C48" s="36" t="s">
        <v>196</v>
      </c>
      <c r="D48" s="40" t="s">
        <v>255</v>
      </c>
    </row>
    <row r="49" spans="1:4" ht="31">
      <c r="A49" s="27" t="str">
        <f t="shared" si="1"/>
        <v>4.2.2</v>
      </c>
      <c r="B49" s="35" t="s">
        <v>266</v>
      </c>
      <c r="C49" s="36" t="s">
        <v>196</v>
      </c>
      <c r="D49" s="36" t="s">
        <v>395</v>
      </c>
    </row>
    <row r="50" spans="1:4" ht="77.5">
      <c r="A50" s="27" t="str">
        <f t="shared" si="1"/>
        <v>4.2.3</v>
      </c>
      <c r="B50" s="36" t="s">
        <v>265</v>
      </c>
      <c r="C50" s="36" t="s">
        <v>283</v>
      </c>
      <c r="D50" s="36" t="s">
        <v>257</v>
      </c>
    </row>
    <row r="51" spans="1:4">
      <c r="A51" s="28"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4.3</v>
      </c>
      <c r="B51" s="28" t="s">
        <v>259</v>
      </c>
      <c r="C51" s="28"/>
      <c r="D51" s="28"/>
    </row>
    <row r="52" spans="1:4" ht="297.5">
      <c r="A52" s="27" t="str">
        <f t="shared" si="1"/>
        <v>4.3.1</v>
      </c>
      <c r="B52" s="35" t="s">
        <v>270</v>
      </c>
      <c r="C52" s="36" t="s">
        <v>198</v>
      </c>
      <c r="D52" s="40" t="s">
        <v>255</v>
      </c>
    </row>
    <row r="53" spans="1:4" ht="31">
      <c r="A53" s="27" t="str">
        <f t="shared" si="1"/>
        <v>4.3.2</v>
      </c>
      <c r="B53" s="35" t="s">
        <v>267</v>
      </c>
      <c r="C53" s="36" t="s">
        <v>198</v>
      </c>
      <c r="D53" s="36" t="s">
        <v>396</v>
      </c>
    </row>
    <row r="54" spans="1:4" ht="77.5">
      <c r="A54" s="27" t="str">
        <f t="shared" si="1"/>
        <v>4.3.3</v>
      </c>
      <c r="B54" s="36" t="s">
        <v>268</v>
      </c>
      <c r="C54" s="36" t="s">
        <v>284</v>
      </c>
      <c r="D54" s="36" t="s">
        <v>257</v>
      </c>
    </row>
    <row r="55" spans="1:4">
      <c r="A55" s="28"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4.4</v>
      </c>
      <c r="B55" s="28" t="s">
        <v>260</v>
      </c>
      <c r="C55" s="28"/>
      <c r="D55" s="28"/>
    </row>
    <row r="56" spans="1:4" ht="297.5">
      <c r="A56" s="27" t="str">
        <f t="shared" si="1"/>
        <v>4.4.1</v>
      </c>
      <c r="B56" s="35" t="s">
        <v>271</v>
      </c>
      <c r="C56" s="36" t="s">
        <v>196</v>
      </c>
      <c r="D56" s="40" t="s">
        <v>255</v>
      </c>
    </row>
    <row r="57" spans="1:4" ht="31">
      <c r="A57" s="27" t="str">
        <f t="shared" si="1"/>
        <v>4.4.2</v>
      </c>
      <c r="B57" s="35" t="s">
        <v>272</v>
      </c>
      <c r="C57" s="36" t="s">
        <v>196</v>
      </c>
      <c r="D57" s="36" t="s">
        <v>397</v>
      </c>
    </row>
    <row r="58" spans="1:4" ht="77.5">
      <c r="A58" s="27" t="str">
        <f t="shared" si="1"/>
        <v>4.4.3</v>
      </c>
      <c r="B58" s="36" t="s">
        <v>265</v>
      </c>
      <c r="C58" s="36" t="s">
        <v>285</v>
      </c>
      <c r="D58" s="36" t="s">
        <v>257</v>
      </c>
    </row>
    <row r="59" spans="1:4">
      <c r="A59" s="28"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4.5</v>
      </c>
      <c r="B59" s="28" t="s">
        <v>261</v>
      </c>
      <c r="C59" s="28"/>
      <c r="D59" s="28"/>
    </row>
    <row r="60" spans="1:4" ht="297.5">
      <c r="A60" s="27" t="str">
        <f t="shared" si="1"/>
        <v>4.5.1</v>
      </c>
      <c r="B60" s="35" t="s">
        <v>273</v>
      </c>
      <c r="C60" s="36" t="s">
        <v>198</v>
      </c>
      <c r="D60" s="40" t="s">
        <v>255</v>
      </c>
    </row>
    <row r="61" spans="1:4" ht="31">
      <c r="A61" s="27" t="str">
        <f t="shared" si="1"/>
        <v>4.5.2</v>
      </c>
      <c r="B61" s="35" t="s">
        <v>274</v>
      </c>
      <c r="C61" s="36" t="s">
        <v>198</v>
      </c>
      <c r="D61" s="36" t="s">
        <v>398</v>
      </c>
    </row>
    <row r="62" spans="1:4" ht="77.5">
      <c r="A62" s="27" t="str">
        <f t="shared" si="1"/>
        <v>4.5.3</v>
      </c>
      <c r="B62" s="36" t="s">
        <v>268</v>
      </c>
      <c r="C62" s="36" t="s">
        <v>286</v>
      </c>
      <c r="D62" s="36" t="s">
        <v>257</v>
      </c>
    </row>
    <row r="63" spans="1:4">
      <c r="A63" s="28"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4.6</v>
      </c>
      <c r="B63" s="28" t="s">
        <v>262</v>
      </c>
      <c r="C63" s="28"/>
      <c r="D63" s="28"/>
    </row>
    <row r="64" spans="1:4" ht="297.5">
      <c r="A64" s="27" t="str">
        <f t="shared" si="1"/>
        <v>4.6.1</v>
      </c>
      <c r="B64" s="35" t="s">
        <v>275</v>
      </c>
      <c r="C64" s="36" t="s">
        <v>196</v>
      </c>
      <c r="D64" s="40" t="s">
        <v>255</v>
      </c>
    </row>
    <row r="65" spans="1:4" ht="31">
      <c r="A65" s="27" t="str">
        <f t="shared" si="1"/>
        <v>4.6.2</v>
      </c>
      <c r="B65" s="35" t="s">
        <v>277</v>
      </c>
      <c r="C65" s="36" t="s">
        <v>196</v>
      </c>
      <c r="D65" s="36" t="s">
        <v>399</v>
      </c>
    </row>
    <row r="66" spans="1:4" ht="77.5">
      <c r="A66" s="27" t="str">
        <f t="shared" si="1"/>
        <v>4.6.3</v>
      </c>
      <c r="B66" s="36" t="s">
        <v>265</v>
      </c>
      <c r="C66" s="36" t="s">
        <v>287</v>
      </c>
      <c r="D66" s="36" t="s">
        <v>257</v>
      </c>
    </row>
    <row r="67" spans="1:4">
      <c r="A67" s="28"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4.7</v>
      </c>
      <c r="B67" s="28" t="s">
        <v>263</v>
      </c>
      <c r="C67" s="28"/>
      <c r="D67" s="28"/>
    </row>
    <row r="68" spans="1:4" ht="297.5">
      <c r="A68" s="27" t="str">
        <f t="shared" si="1"/>
        <v>4.7.1</v>
      </c>
      <c r="B68" s="35" t="s">
        <v>276</v>
      </c>
      <c r="C68" s="36" t="s">
        <v>198</v>
      </c>
      <c r="D68" s="40" t="s">
        <v>255</v>
      </c>
    </row>
    <row r="69" spans="1:4" ht="31">
      <c r="A69" s="27" t="str">
        <f t="shared" si="1"/>
        <v>4.7.2</v>
      </c>
      <c r="B69" s="35" t="s">
        <v>278</v>
      </c>
      <c r="C69" s="36" t="s">
        <v>198</v>
      </c>
      <c r="D69" s="36" t="s">
        <v>400</v>
      </c>
    </row>
    <row r="70" spans="1:4" ht="77.5">
      <c r="A70" s="27" t="str">
        <f t="shared" si="1"/>
        <v>4.7.3</v>
      </c>
      <c r="B70" s="36" t="s">
        <v>268</v>
      </c>
      <c r="C70" s="36" t="s">
        <v>288</v>
      </c>
      <c r="D70" s="36" t="s">
        <v>257</v>
      </c>
    </row>
    <row r="71" spans="1:4">
      <c r="A71" s="28"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4.8</v>
      </c>
      <c r="B71" s="28" t="s">
        <v>264</v>
      </c>
      <c r="C71" s="28"/>
      <c r="D71" s="28"/>
    </row>
    <row r="72" spans="1:4" ht="297.5">
      <c r="A72" s="27" t="str">
        <f t="shared" si="1"/>
        <v>4.8.1</v>
      </c>
      <c r="B72" s="35" t="s">
        <v>280</v>
      </c>
      <c r="C72" s="36" t="s">
        <v>196</v>
      </c>
      <c r="D72" s="40" t="s">
        <v>255</v>
      </c>
    </row>
    <row r="73" spans="1:4" ht="31">
      <c r="A73" s="27" t="str">
        <f t="shared" si="1"/>
        <v>4.8.2</v>
      </c>
      <c r="B73" s="35" t="s">
        <v>279</v>
      </c>
      <c r="C73" s="36" t="s">
        <v>196</v>
      </c>
      <c r="D73" s="36" t="s">
        <v>401</v>
      </c>
    </row>
    <row r="74" spans="1:4" ht="77.5">
      <c r="A74" s="27" t="str">
        <f t="shared" si="1"/>
        <v>4.8.3</v>
      </c>
      <c r="B74" s="36" t="s">
        <v>265</v>
      </c>
      <c r="C74" s="36" t="s">
        <v>289</v>
      </c>
      <c r="D74" s="36" t="s">
        <v>257</v>
      </c>
    </row>
    <row r="75" spans="1:4">
      <c r="A75" s="28"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4.9</v>
      </c>
      <c r="B75" s="28" t="s">
        <v>37</v>
      </c>
      <c r="C75" s="28"/>
      <c r="D75" s="28"/>
    </row>
    <row r="76" spans="1:4" ht="297.5">
      <c r="A76" s="27" t="str">
        <f t="shared" si="1"/>
        <v>4.9.1</v>
      </c>
      <c r="B76" s="35" t="s">
        <v>281</v>
      </c>
      <c r="C76" s="36" t="s">
        <v>198</v>
      </c>
      <c r="D76" s="40" t="s">
        <v>255</v>
      </c>
    </row>
    <row r="77" spans="1:4" ht="31">
      <c r="A77" s="27" t="str">
        <f t="shared" si="1"/>
        <v>4.9.2</v>
      </c>
      <c r="B77" s="35" t="s">
        <v>282</v>
      </c>
      <c r="C77" s="36" t="s">
        <v>198</v>
      </c>
      <c r="D77" s="36" t="s">
        <v>402</v>
      </c>
    </row>
    <row r="78" spans="1:4">
      <c r="A78" s="28"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4.10</v>
      </c>
      <c r="B78" s="28" t="s">
        <v>200</v>
      </c>
      <c r="C78" s="28"/>
      <c r="D78" s="28"/>
    </row>
    <row r="79" spans="1:4" ht="57">
      <c r="A79" s="27" t="str">
        <f>IF(ISERROR(VALUE(SUBSTITUTE(prevWBS,".",""))),"0.0.1",IF(ISERROR(FIND("`",SUBSTITUTE(prevWBS,".","`",2))),prevWBS&amp;".1",LEFT(prevWBS,FIND("`",SUBSTITUTE(prevWBS,".","`",2)))&amp;IF(ISERROR(FIND("`",SUBSTITUTE(prevWBS,".","`",3))),VALUE(RIGHT(prevWBS,LEN(prevWBS)-FIND("`",SUBSTITUTE(prevWBS,".","`",2))))+1,VALUE(MID(prevWBS,FIND("`",SUBSTITUTE(prevWBS,".","`",2))+1,(FIND("`",SUBSTITUTE(prevWBS,".","`",3))-FIND("`",SUBSTITUTE(prevWBS,".","`",2))-1)))+1)))</f>
        <v>4.10.1</v>
      </c>
      <c r="B79" s="35" t="s">
        <v>214</v>
      </c>
      <c r="C79" s="36" t="s">
        <v>215</v>
      </c>
      <c r="D79" s="39" t="s">
        <v>254</v>
      </c>
    </row>
    <row r="80" spans="1:4" ht="26">
      <c r="A80" s="27" t="str">
        <f>IF(ISERROR(VALUE(SUBSTITUTE(prevWBS,".",""))),"0.0.1",IF(ISERROR(FIND("`",SUBSTITUTE(prevWBS,".","`",2))),prevWBS&amp;".1",LEFT(prevWBS,FIND("`",SUBSTITUTE(prevWBS,".","`",2)))&amp;IF(ISERROR(FIND("`",SUBSTITUTE(prevWBS,".","`",3))),VALUE(RIGHT(prevWBS,LEN(prevWBS)-FIND("`",SUBSTITUTE(prevWBS,".","`",2))))+1,VALUE(MID(prevWBS,FIND("`",SUBSTITUTE(prevWBS,".","`",2))+1,(FIND("`",SUBSTITUTE(prevWBS,".","`",3))-FIND("`",SUBSTITUTE(prevWBS,".","`",2))-1)))+1)))</f>
        <v>4.10.2</v>
      </c>
      <c r="B80" s="35" t="s">
        <v>199</v>
      </c>
      <c r="C80" s="36"/>
      <c r="D80" s="39"/>
    </row>
  </sheetData>
  <protectedRanges>
    <protectedRange sqref="A78 A3:A13 A41 A44:A47 A17 A21 A25 A29 A33 A37 A51 A55 A59 A63 A67 A71 A75" name="Range1"/>
    <protectedRange sqref="A42:A43 A79:A80 A48:A50 A52:A54 A56:A58 A60:A62 A64:A66 A68:A70 A72:A74 A76:A77 A14:A16 A18:A20 A22:A24 A26:A28 A30:A32 A34:A36 A38:A40" name="Range1_1"/>
  </protectedRanges>
  <conditionalFormatting sqref="A3:A5">
    <cfRule type="expression" priority="641">
      <formula>LEN($A3)-LEN(SUBSTITUTE($A3,".",""))=3</formula>
    </cfRule>
    <cfRule type="expression" dxfId="116" priority="642">
      <formula>LEN($A3)-LEN(SUBSTITUTE($A3,".",""))=2</formula>
    </cfRule>
  </conditionalFormatting>
  <conditionalFormatting sqref="A5">
    <cfRule type="expression" dxfId="115" priority="643">
      <formula>LEN($A5)-LEN(SUBSTITUTE($A5,".",""))=1</formula>
    </cfRule>
    <cfRule type="expression" dxfId="114" priority="644">
      <formula>LEN($A5)-LEN(SUBSTITUTE($A5,".",""))=0</formula>
    </cfRule>
  </conditionalFormatting>
  <conditionalFormatting sqref="A7:A9 A48:A50 A52:A54 A79:A80">
    <cfRule type="expression" priority="625">
      <formula>LEN($A7)-LEN(SUBSTITUTE($A7,".",""))=3</formula>
    </cfRule>
    <cfRule type="expression" dxfId="113" priority="626">
      <formula>LEN($A7)-LEN(SUBSTITUTE($A7,".",""))=2</formula>
    </cfRule>
    <cfRule type="expression" dxfId="112" priority="627">
      <formula>LEN($A7)-LEN(SUBSTITUTE($A7,".",""))=1</formula>
    </cfRule>
    <cfRule type="expression" dxfId="111" priority="628">
      <formula>LEN($A7)-LEN(SUBSTITUTE($A7,".",""))=0</formula>
    </cfRule>
  </conditionalFormatting>
  <conditionalFormatting sqref="A11:A12">
    <cfRule type="expression" priority="265">
      <formula>LEN($A11)-LEN(SUBSTITUTE($A11,".",""))=3</formula>
    </cfRule>
    <cfRule type="expression" dxfId="110" priority="266">
      <formula>LEN($A11)-LEN(SUBSTITUTE($A11,".",""))=2</formula>
    </cfRule>
    <cfRule type="expression" dxfId="109" priority="267">
      <formula>LEN($A11)-LEN(SUBSTITUTE($A11,".",""))=1</formula>
    </cfRule>
    <cfRule type="expression" dxfId="108" priority="268">
      <formula>LEN($A11)-LEN(SUBSTITUTE($A11,".",""))=0</formula>
    </cfRule>
  </conditionalFormatting>
  <conditionalFormatting sqref="A14:A16">
    <cfRule type="expression" priority="85">
      <formula>LEN($A14)-LEN(SUBSTITUTE($A14,".",""))=3</formula>
    </cfRule>
    <cfRule type="expression" dxfId="107" priority="86">
      <formula>LEN($A14)-LEN(SUBSTITUTE($A14,".",""))=2</formula>
    </cfRule>
    <cfRule type="expression" dxfId="106" priority="87">
      <formula>LEN($A14)-LEN(SUBSTITUTE($A14,".",""))=1</formula>
    </cfRule>
    <cfRule type="expression" dxfId="105" priority="88">
      <formula>LEN($A14)-LEN(SUBSTITUTE($A14,".",""))=0</formula>
    </cfRule>
  </conditionalFormatting>
  <conditionalFormatting sqref="A18:A20">
    <cfRule type="expression" priority="89">
      <formula>LEN($A18)-LEN(SUBSTITUTE($A18,".",""))=3</formula>
    </cfRule>
    <cfRule type="expression" dxfId="104" priority="90">
      <formula>LEN($A18)-LEN(SUBSTITUTE($A18,".",""))=2</formula>
    </cfRule>
    <cfRule type="expression" dxfId="103" priority="91">
      <formula>LEN($A18)-LEN(SUBSTITUTE($A18,".",""))=1</formula>
    </cfRule>
    <cfRule type="expression" dxfId="102" priority="92">
      <formula>LEN($A18)-LEN(SUBSTITUTE($A18,".",""))=0</formula>
    </cfRule>
  </conditionalFormatting>
  <conditionalFormatting sqref="A22:A24">
    <cfRule type="expression" priority="93">
      <formula>LEN($A22)-LEN(SUBSTITUTE($A22,".",""))=3</formula>
    </cfRule>
    <cfRule type="expression" dxfId="101" priority="94">
      <formula>LEN($A22)-LEN(SUBSTITUTE($A22,".",""))=2</formula>
    </cfRule>
    <cfRule type="expression" dxfId="100" priority="95">
      <formula>LEN($A22)-LEN(SUBSTITUTE($A22,".",""))=1</formula>
    </cfRule>
    <cfRule type="expression" dxfId="99" priority="96">
      <formula>LEN($A22)-LEN(SUBSTITUTE($A22,".",""))=0</formula>
    </cfRule>
  </conditionalFormatting>
  <conditionalFormatting sqref="A26:A28">
    <cfRule type="expression" priority="97">
      <formula>LEN($A26)-LEN(SUBSTITUTE($A26,".",""))=3</formula>
    </cfRule>
    <cfRule type="expression" dxfId="98" priority="98">
      <formula>LEN($A26)-LEN(SUBSTITUTE($A26,".",""))=2</formula>
    </cfRule>
    <cfRule type="expression" dxfId="97" priority="99">
      <formula>LEN($A26)-LEN(SUBSTITUTE($A26,".",""))=1</formula>
    </cfRule>
    <cfRule type="expression" dxfId="96" priority="100">
      <formula>LEN($A26)-LEN(SUBSTITUTE($A26,".",""))=0</formula>
    </cfRule>
  </conditionalFormatting>
  <conditionalFormatting sqref="A30:A32">
    <cfRule type="expression" priority="101">
      <formula>LEN($A30)-LEN(SUBSTITUTE($A30,".",""))=3</formula>
    </cfRule>
    <cfRule type="expression" dxfId="95" priority="102">
      <formula>LEN($A30)-LEN(SUBSTITUTE($A30,".",""))=2</formula>
    </cfRule>
    <cfRule type="expression" dxfId="94" priority="103">
      <formula>LEN($A30)-LEN(SUBSTITUTE($A30,".",""))=1</formula>
    </cfRule>
    <cfRule type="expression" dxfId="93" priority="104">
      <formula>LEN($A30)-LEN(SUBSTITUTE($A30,".",""))=0</formula>
    </cfRule>
  </conditionalFormatting>
  <conditionalFormatting sqref="A34:A36">
    <cfRule type="expression" priority="105">
      <formula>LEN($A34)-LEN(SUBSTITUTE($A34,".",""))=3</formula>
    </cfRule>
    <cfRule type="expression" dxfId="92" priority="106">
      <formula>LEN($A34)-LEN(SUBSTITUTE($A34,".",""))=2</formula>
    </cfRule>
    <cfRule type="expression" dxfId="91" priority="107">
      <formula>LEN($A34)-LEN(SUBSTITUTE($A34,".",""))=1</formula>
    </cfRule>
    <cfRule type="expression" dxfId="90" priority="108">
      <formula>LEN($A34)-LEN(SUBSTITUTE($A34,".",""))=0</formula>
    </cfRule>
  </conditionalFormatting>
  <conditionalFormatting sqref="A38:A40">
    <cfRule type="expression" priority="109">
      <formula>LEN($A38)-LEN(SUBSTITUTE($A38,".",""))=3</formula>
    </cfRule>
    <cfRule type="expression" dxfId="89" priority="110">
      <formula>LEN($A38)-LEN(SUBSTITUTE($A38,".",""))=2</formula>
    </cfRule>
    <cfRule type="expression" dxfId="88" priority="111">
      <formula>LEN($A38)-LEN(SUBSTITUTE($A38,".",""))=1</formula>
    </cfRule>
    <cfRule type="expression" dxfId="87" priority="112">
      <formula>LEN($A38)-LEN(SUBSTITUTE($A38,".",""))=0</formula>
    </cfRule>
  </conditionalFormatting>
  <conditionalFormatting sqref="A42:A44">
    <cfRule type="expression" priority="485">
      <formula>LEN($A42)-LEN(SUBSTITUTE($A42,".",""))=3</formula>
    </cfRule>
    <cfRule type="expression" dxfId="86" priority="486">
      <formula>LEN($A42)-LEN(SUBSTITUTE($A42,".",""))=2</formula>
    </cfRule>
    <cfRule type="expression" dxfId="85" priority="487">
      <formula>LEN($A42)-LEN(SUBSTITUTE($A42,".",""))=1</formula>
    </cfRule>
    <cfRule type="expression" dxfId="84" priority="488">
      <formula>LEN($A42)-LEN(SUBSTITUTE($A42,".",""))=0</formula>
    </cfRule>
  </conditionalFormatting>
  <conditionalFormatting sqref="A46">
    <cfRule type="expression" priority="481">
      <formula>LEN($A46)-LEN(SUBSTITUTE($A46,".",""))=3</formula>
    </cfRule>
    <cfRule type="expression" dxfId="83" priority="482">
      <formula>LEN($A46)-LEN(SUBSTITUTE($A46,".",""))=2</formula>
    </cfRule>
    <cfRule type="expression" dxfId="82" priority="483">
      <formula>LEN($A46)-LEN(SUBSTITUTE($A46,".",""))=1</formula>
    </cfRule>
    <cfRule type="expression" dxfId="81" priority="484">
      <formula>LEN($A46)-LEN(SUBSTITUTE($A46,".",""))=0</formula>
    </cfRule>
  </conditionalFormatting>
  <conditionalFormatting sqref="A56:A58">
    <cfRule type="expression" priority="65">
      <formula>LEN($A56)-LEN(SUBSTITUTE($A56,".",""))=3</formula>
    </cfRule>
    <cfRule type="expression" dxfId="80" priority="66">
      <formula>LEN($A56)-LEN(SUBSTITUTE($A56,".",""))=2</formula>
    </cfRule>
    <cfRule type="expression" dxfId="79" priority="67">
      <formula>LEN($A56)-LEN(SUBSTITUTE($A56,".",""))=1</formula>
    </cfRule>
    <cfRule type="expression" dxfId="78" priority="68">
      <formula>LEN($A56)-LEN(SUBSTITUTE($A56,".",""))=0</formula>
    </cfRule>
  </conditionalFormatting>
  <conditionalFormatting sqref="A60:A62">
    <cfRule type="expression" priority="53">
      <formula>LEN($A60)-LEN(SUBSTITUTE($A60,".",""))=3</formula>
    </cfRule>
    <cfRule type="expression" dxfId="77" priority="54">
      <formula>LEN($A60)-LEN(SUBSTITUTE($A60,".",""))=2</formula>
    </cfRule>
    <cfRule type="expression" dxfId="76" priority="55">
      <formula>LEN($A60)-LEN(SUBSTITUTE($A60,".",""))=1</formula>
    </cfRule>
    <cfRule type="expression" dxfId="75" priority="56">
      <formula>LEN($A60)-LEN(SUBSTITUTE($A60,".",""))=0</formula>
    </cfRule>
  </conditionalFormatting>
  <conditionalFormatting sqref="A64:A66">
    <cfRule type="expression" priority="41">
      <formula>LEN($A64)-LEN(SUBSTITUTE($A64,".",""))=3</formula>
    </cfRule>
    <cfRule type="expression" dxfId="74" priority="42">
      <formula>LEN($A64)-LEN(SUBSTITUTE($A64,".",""))=2</formula>
    </cfRule>
    <cfRule type="expression" dxfId="73" priority="43">
      <formula>LEN($A64)-LEN(SUBSTITUTE($A64,".",""))=1</formula>
    </cfRule>
    <cfRule type="expression" dxfId="72" priority="44">
      <formula>LEN($A64)-LEN(SUBSTITUTE($A64,".",""))=0</formula>
    </cfRule>
  </conditionalFormatting>
  <conditionalFormatting sqref="A68:A70">
    <cfRule type="expression" priority="29">
      <formula>LEN($A68)-LEN(SUBSTITUTE($A68,".",""))=3</formula>
    </cfRule>
    <cfRule type="expression" dxfId="71" priority="30">
      <formula>LEN($A68)-LEN(SUBSTITUTE($A68,".",""))=2</formula>
    </cfRule>
    <cfRule type="expression" dxfId="70" priority="31">
      <formula>LEN($A68)-LEN(SUBSTITUTE($A68,".",""))=1</formula>
    </cfRule>
    <cfRule type="expression" dxfId="69" priority="32">
      <formula>LEN($A68)-LEN(SUBSTITUTE($A68,".",""))=0</formula>
    </cfRule>
  </conditionalFormatting>
  <conditionalFormatting sqref="A72:A74">
    <cfRule type="expression" priority="17">
      <formula>LEN($A72)-LEN(SUBSTITUTE($A72,".",""))=3</formula>
    </cfRule>
    <cfRule type="expression" dxfId="68" priority="18">
      <formula>LEN($A72)-LEN(SUBSTITUTE($A72,".",""))=2</formula>
    </cfRule>
    <cfRule type="expression" dxfId="67" priority="19">
      <formula>LEN($A72)-LEN(SUBSTITUTE($A72,".",""))=1</formula>
    </cfRule>
    <cfRule type="expression" dxfId="66" priority="20">
      <formula>LEN($A72)-LEN(SUBSTITUTE($A72,".",""))=0</formula>
    </cfRule>
  </conditionalFormatting>
  <conditionalFormatting sqref="A76:A77">
    <cfRule type="expression" priority="1">
      <formula>LEN($A76)-LEN(SUBSTITUTE($A76,".",""))=3</formula>
    </cfRule>
    <cfRule type="expression" dxfId="65" priority="2">
      <formula>LEN($A76)-LEN(SUBSTITUTE($A76,".",""))=2</formula>
    </cfRule>
    <cfRule type="expression" dxfId="64" priority="3">
      <formula>LEN($A76)-LEN(SUBSTITUTE($A76,".",""))=1</formula>
    </cfRule>
    <cfRule type="expression" dxfId="63" priority="4">
      <formula>LEN($A76)-LEN(SUBSTITUTE($A76,".",""))=0</formula>
    </cfRule>
  </conditionalFormatting>
  <conditionalFormatting sqref="A3:D3 A3:A4">
    <cfRule type="expression" dxfId="62" priority="647">
      <formula>LEN($A3)-LEN(SUBSTITUTE($A3,".",""))=1</formula>
    </cfRule>
    <cfRule type="expression" dxfId="61" priority="648">
      <formula>LEN($A3)-LEN(SUBSTITUTE($A3,".",""))=0</formula>
    </cfRule>
  </conditionalFormatting>
  <conditionalFormatting sqref="A3:D3">
    <cfRule type="expression" priority="645">
      <formula>LEN($A3)-LEN(SUBSTITUTE($A3,".",""))=3</formula>
    </cfRule>
    <cfRule type="expression" dxfId="60" priority="646">
      <formula>LEN($A3)-LEN(SUBSTITUTE($A3,".",""))=2</formula>
    </cfRule>
  </conditionalFormatting>
  <conditionalFormatting sqref="A6:D6">
    <cfRule type="expression" priority="345">
      <formula>LEN($A6)-LEN(SUBSTITUTE($A6,".",""))=3</formula>
    </cfRule>
    <cfRule type="expression" dxfId="59" priority="346">
      <formula>LEN($A6)-LEN(SUBSTITUTE($A6,".",""))=2</formula>
    </cfRule>
    <cfRule type="expression" dxfId="58" priority="347">
      <formula>LEN($A6)-LEN(SUBSTITUTE($A6,".",""))=1</formula>
    </cfRule>
    <cfRule type="expression" dxfId="57" priority="348">
      <formula>LEN($A6)-LEN(SUBSTITUTE($A6,".",""))=0</formula>
    </cfRule>
  </conditionalFormatting>
  <conditionalFormatting sqref="A10:D10">
    <cfRule type="expression" priority="341">
      <formula>LEN($A10)-LEN(SUBSTITUTE($A10,".",""))=3</formula>
    </cfRule>
    <cfRule type="expression" dxfId="56" priority="342">
      <formula>LEN($A10)-LEN(SUBSTITUTE($A10,".",""))=2</formula>
    </cfRule>
    <cfRule type="expression" dxfId="55" priority="343">
      <formula>LEN($A10)-LEN(SUBSTITUTE($A10,".",""))=1</formula>
    </cfRule>
    <cfRule type="expression" dxfId="54" priority="344">
      <formula>LEN($A10)-LEN(SUBSTITUTE($A10,".",""))=0</formula>
    </cfRule>
  </conditionalFormatting>
  <conditionalFormatting sqref="A13:D13">
    <cfRule type="expression" priority="337">
      <formula>LEN($A13)-LEN(SUBSTITUTE($A13,".",""))=3</formula>
    </cfRule>
    <cfRule type="expression" dxfId="53" priority="338">
      <formula>LEN($A13)-LEN(SUBSTITUTE($A13,".",""))=2</formula>
    </cfRule>
    <cfRule type="expression" dxfId="52" priority="339">
      <formula>LEN($A13)-LEN(SUBSTITUTE($A13,".",""))=1</formula>
    </cfRule>
    <cfRule type="expression" dxfId="51" priority="340">
      <formula>LEN($A13)-LEN(SUBSTITUTE($A13,".",""))=0</formula>
    </cfRule>
  </conditionalFormatting>
  <conditionalFormatting sqref="A17:D17">
    <cfRule type="expression" priority="177">
      <formula>LEN($A17)-LEN(SUBSTITUTE($A17,".",""))=3</formula>
    </cfRule>
    <cfRule type="expression" dxfId="50" priority="178">
      <formula>LEN($A17)-LEN(SUBSTITUTE($A17,".",""))=2</formula>
    </cfRule>
    <cfRule type="expression" dxfId="49" priority="179">
      <formula>LEN($A17)-LEN(SUBSTITUTE($A17,".",""))=1</formula>
    </cfRule>
    <cfRule type="expression" dxfId="48" priority="180">
      <formula>LEN($A17)-LEN(SUBSTITUTE($A17,".",""))=0</formula>
    </cfRule>
  </conditionalFormatting>
  <conditionalFormatting sqref="A21:D21">
    <cfRule type="expression" priority="165">
      <formula>LEN($A21)-LEN(SUBSTITUTE($A21,".",""))=3</formula>
    </cfRule>
    <cfRule type="expression" dxfId="47" priority="166">
      <formula>LEN($A21)-LEN(SUBSTITUTE($A21,".",""))=2</formula>
    </cfRule>
    <cfRule type="expression" dxfId="46" priority="167">
      <formula>LEN($A21)-LEN(SUBSTITUTE($A21,".",""))=1</formula>
    </cfRule>
    <cfRule type="expression" dxfId="45" priority="168">
      <formula>LEN($A21)-LEN(SUBSTITUTE($A21,".",""))=0</formula>
    </cfRule>
  </conditionalFormatting>
  <conditionalFormatting sqref="A25:D25">
    <cfRule type="expression" priority="153">
      <formula>LEN($A25)-LEN(SUBSTITUTE($A25,".",""))=3</formula>
    </cfRule>
    <cfRule type="expression" dxfId="44" priority="154">
      <formula>LEN($A25)-LEN(SUBSTITUTE($A25,".",""))=2</formula>
    </cfRule>
    <cfRule type="expression" dxfId="43" priority="155">
      <formula>LEN($A25)-LEN(SUBSTITUTE($A25,".",""))=1</formula>
    </cfRule>
    <cfRule type="expression" dxfId="42" priority="156">
      <formula>LEN($A25)-LEN(SUBSTITUTE($A25,".",""))=0</formula>
    </cfRule>
  </conditionalFormatting>
  <conditionalFormatting sqref="A29:D29">
    <cfRule type="expression" priority="141">
      <formula>LEN($A29)-LEN(SUBSTITUTE($A29,".",""))=3</formula>
    </cfRule>
    <cfRule type="expression" dxfId="41" priority="142">
      <formula>LEN($A29)-LEN(SUBSTITUTE($A29,".",""))=2</formula>
    </cfRule>
    <cfRule type="expression" dxfId="40" priority="143">
      <formula>LEN($A29)-LEN(SUBSTITUTE($A29,".",""))=1</formula>
    </cfRule>
    <cfRule type="expression" dxfId="39" priority="144">
      <formula>LEN($A29)-LEN(SUBSTITUTE($A29,".",""))=0</formula>
    </cfRule>
  </conditionalFormatting>
  <conditionalFormatting sqref="A33:D33">
    <cfRule type="expression" priority="129">
      <formula>LEN($A33)-LEN(SUBSTITUTE($A33,".",""))=3</formula>
    </cfRule>
    <cfRule type="expression" dxfId="38" priority="130">
      <formula>LEN($A33)-LEN(SUBSTITUTE($A33,".",""))=2</formula>
    </cfRule>
    <cfRule type="expression" dxfId="37" priority="131">
      <formula>LEN($A33)-LEN(SUBSTITUTE($A33,".",""))=1</formula>
    </cfRule>
    <cfRule type="expression" dxfId="36" priority="132">
      <formula>LEN($A33)-LEN(SUBSTITUTE($A33,".",""))=0</formula>
    </cfRule>
  </conditionalFormatting>
  <conditionalFormatting sqref="A37:D37">
    <cfRule type="expression" priority="117">
      <formula>LEN($A37)-LEN(SUBSTITUTE($A37,".",""))=3</formula>
    </cfRule>
    <cfRule type="expression" dxfId="35" priority="118">
      <formula>LEN($A37)-LEN(SUBSTITUTE($A37,".",""))=2</formula>
    </cfRule>
    <cfRule type="expression" dxfId="34" priority="119">
      <formula>LEN($A37)-LEN(SUBSTITUTE($A37,".",""))=1</formula>
    </cfRule>
    <cfRule type="expression" dxfId="33" priority="120">
      <formula>LEN($A37)-LEN(SUBSTITUTE($A37,".",""))=0</formula>
    </cfRule>
  </conditionalFormatting>
  <conditionalFormatting sqref="A41:D41">
    <cfRule type="expression" priority="309">
      <formula>LEN($A41)-LEN(SUBSTITUTE($A41,".",""))=3</formula>
    </cfRule>
    <cfRule type="expression" dxfId="32" priority="310">
      <formula>LEN($A41)-LEN(SUBSTITUTE($A41,".",""))=2</formula>
    </cfRule>
    <cfRule type="expression" dxfId="31" priority="311">
      <formula>LEN($A41)-LEN(SUBSTITUTE($A41,".",""))=1</formula>
    </cfRule>
    <cfRule type="expression" dxfId="30" priority="312">
      <formula>LEN($A41)-LEN(SUBSTITUTE($A41,".",""))=0</formula>
    </cfRule>
  </conditionalFormatting>
  <conditionalFormatting sqref="A45:D45">
    <cfRule type="expression" priority="305">
      <formula>LEN($A45)-LEN(SUBSTITUTE($A45,".",""))=3</formula>
    </cfRule>
    <cfRule type="expression" dxfId="29" priority="306">
      <formula>LEN($A45)-LEN(SUBSTITUTE($A45,".",""))=2</formula>
    </cfRule>
    <cfRule type="expression" dxfId="28" priority="307">
      <formula>LEN($A45)-LEN(SUBSTITUTE($A45,".",""))=1</formula>
    </cfRule>
    <cfRule type="expression" dxfId="27" priority="308">
      <formula>LEN($A45)-LEN(SUBSTITUTE($A45,".",""))=0</formula>
    </cfRule>
  </conditionalFormatting>
  <conditionalFormatting sqref="A47:D47">
    <cfRule type="expression" priority="301">
      <formula>LEN($A47)-LEN(SUBSTITUTE($A47,".",""))=3</formula>
    </cfRule>
    <cfRule type="expression" dxfId="26" priority="302">
      <formula>LEN($A47)-LEN(SUBSTITUTE($A47,".",""))=2</formula>
    </cfRule>
    <cfRule type="expression" dxfId="25" priority="303">
      <formula>LEN($A47)-LEN(SUBSTITUTE($A47,".",""))=1</formula>
    </cfRule>
    <cfRule type="expression" dxfId="24" priority="304">
      <formula>LEN($A47)-LEN(SUBSTITUTE($A47,".",""))=0</formula>
    </cfRule>
  </conditionalFormatting>
  <conditionalFormatting sqref="A51:D51">
    <cfRule type="expression" priority="77">
      <formula>LEN($A51)-LEN(SUBSTITUTE($A51,".",""))=3</formula>
    </cfRule>
    <cfRule type="expression" dxfId="23" priority="78">
      <formula>LEN($A51)-LEN(SUBSTITUTE($A51,".",""))=2</formula>
    </cfRule>
    <cfRule type="expression" dxfId="22" priority="79">
      <formula>LEN($A51)-LEN(SUBSTITUTE($A51,".",""))=1</formula>
    </cfRule>
    <cfRule type="expression" dxfId="21" priority="80">
      <formula>LEN($A51)-LEN(SUBSTITUTE($A51,".",""))=0</formula>
    </cfRule>
  </conditionalFormatting>
  <conditionalFormatting sqref="A55:D55">
    <cfRule type="expression" priority="69">
      <formula>LEN($A55)-LEN(SUBSTITUTE($A55,".",""))=3</formula>
    </cfRule>
    <cfRule type="expression" dxfId="20" priority="70">
      <formula>LEN($A55)-LEN(SUBSTITUTE($A55,".",""))=2</formula>
    </cfRule>
    <cfRule type="expression" dxfId="19" priority="71">
      <formula>LEN($A55)-LEN(SUBSTITUTE($A55,".",""))=1</formula>
    </cfRule>
    <cfRule type="expression" dxfId="18" priority="72">
      <formula>LEN($A55)-LEN(SUBSTITUTE($A55,".",""))=0</formula>
    </cfRule>
  </conditionalFormatting>
  <conditionalFormatting sqref="A59:D59">
    <cfRule type="expression" priority="57">
      <formula>LEN($A59)-LEN(SUBSTITUTE($A59,".",""))=3</formula>
    </cfRule>
    <cfRule type="expression" dxfId="17" priority="58">
      <formula>LEN($A59)-LEN(SUBSTITUTE($A59,".",""))=2</formula>
    </cfRule>
    <cfRule type="expression" dxfId="16" priority="59">
      <formula>LEN($A59)-LEN(SUBSTITUTE($A59,".",""))=1</formula>
    </cfRule>
    <cfRule type="expression" dxfId="15" priority="60">
      <formula>LEN($A59)-LEN(SUBSTITUTE($A59,".",""))=0</formula>
    </cfRule>
  </conditionalFormatting>
  <conditionalFormatting sqref="A63:D63">
    <cfRule type="expression" priority="45">
      <formula>LEN($A63)-LEN(SUBSTITUTE($A63,".",""))=3</formula>
    </cfRule>
    <cfRule type="expression" dxfId="14" priority="46">
      <formula>LEN($A63)-LEN(SUBSTITUTE($A63,".",""))=2</formula>
    </cfRule>
    <cfRule type="expression" dxfId="13" priority="47">
      <formula>LEN($A63)-LEN(SUBSTITUTE($A63,".",""))=1</formula>
    </cfRule>
    <cfRule type="expression" dxfId="12" priority="48">
      <formula>LEN($A63)-LEN(SUBSTITUTE($A63,".",""))=0</formula>
    </cfRule>
  </conditionalFormatting>
  <conditionalFormatting sqref="A67:D67">
    <cfRule type="expression" priority="33">
      <formula>LEN($A67)-LEN(SUBSTITUTE($A67,".",""))=3</formula>
    </cfRule>
    <cfRule type="expression" dxfId="11" priority="34">
      <formula>LEN($A67)-LEN(SUBSTITUTE($A67,".",""))=2</formula>
    </cfRule>
    <cfRule type="expression" dxfId="10" priority="35">
      <formula>LEN($A67)-LEN(SUBSTITUTE($A67,".",""))=1</formula>
    </cfRule>
    <cfRule type="expression" dxfId="9" priority="36">
      <formula>LEN($A67)-LEN(SUBSTITUTE($A67,".",""))=0</formula>
    </cfRule>
  </conditionalFormatting>
  <conditionalFormatting sqref="A71:D71">
    <cfRule type="expression" priority="21">
      <formula>LEN($A71)-LEN(SUBSTITUTE($A71,".",""))=3</formula>
    </cfRule>
    <cfRule type="expression" dxfId="8" priority="22">
      <formula>LEN($A71)-LEN(SUBSTITUTE($A71,".",""))=2</formula>
    </cfRule>
    <cfRule type="expression" dxfId="7" priority="23">
      <formula>LEN($A71)-LEN(SUBSTITUTE($A71,".",""))=1</formula>
    </cfRule>
    <cfRule type="expression" dxfId="6" priority="24">
      <formula>LEN($A71)-LEN(SUBSTITUTE($A71,".",""))=0</formula>
    </cfRule>
  </conditionalFormatting>
  <conditionalFormatting sqref="A75:D75">
    <cfRule type="expression" priority="9">
      <formula>LEN($A75)-LEN(SUBSTITUTE($A75,".",""))=3</formula>
    </cfRule>
    <cfRule type="expression" dxfId="5" priority="10">
      <formula>LEN($A75)-LEN(SUBSTITUTE($A75,".",""))=2</formula>
    </cfRule>
    <cfRule type="expression" dxfId="4" priority="11">
      <formula>LEN($A75)-LEN(SUBSTITUTE($A75,".",""))=1</formula>
    </cfRule>
    <cfRule type="expression" dxfId="3" priority="12">
      <formula>LEN($A75)-LEN(SUBSTITUTE($A75,".",""))=0</formula>
    </cfRule>
  </conditionalFormatting>
  <conditionalFormatting sqref="A78:D78">
    <cfRule type="expression" priority="273">
      <formula>LEN($A78)-LEN(SUBSTITUTE($A78,".",""))=3</formula>
    </cfRule>
    <cfRule type="expression" dxfId="2" priority="274">
      <formula>LEN($A78)-LEN(SUBSTITUTE($A78,".",""))=2</formula>
    </cfRule>
    <cfRule type="expression" dxfId="1" priority="275">
      <formula>LEN($A78)-LEN(SUBSTITUTE($A78,".",""))=1</formula>
    </cfRule>
    <cfRule type="expression" dxfId="0" priority="276">
      <formula>LEN($A78)-LEN(SUBSTITUTE($A78,".",""))=0</formula>
    </cfRule>
  </conditionalFormatting>
  <printOptions horizontalCentered="1"/>
  <pageMargins left="0.23622047244094491" right="0.23622047244094491" top="0.74803149606299213" bottom="0.74803149606299213" header="0.31496062992125984" footer="0.31496062992125984"/>
  <pageSetup paperSize="9" scale="65" fitToHeight="7" orientation="portrait" horizontalDpi="1200" verticalDpi="1200" r:id="rId1"/>
  <rowBreaks count="19" manualBreakCount="19">
    <brk id="5" max="4" man="1"/>
    <brk id="9" max="4" man="1"/>
    <brk id="12" max="4" man="1"/>
    <brk id="16" max="4" man="1"/>
    <brk id="20" max="4" man="1"/>
    <brk id="24" max="4" man="1"/>
    <brk id="28" max="4" man="1"/>
    <brk id="32" max="4" man="1"/>
    <brk id="36" max="4" man="1"/>
    <brk id="40" max="4" man="1"/>
    <brk id="44" max="4" man="1"/>
    <brk id="46" max="4" man="1"/>
    <brk id="50" max="4" man="1"/>
    <brk id="54" max="4" man="1"/>
    <brk id="58" max="4" man="1"/>
    <brk id="62" max="4" man="1"/>
    <brk id="66" max="4" man="1"/>
    <brk id="70" max="4" man="1"/>
    <brk id="74" max="4"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7</vt:i4>
      </vt:variant>
    </vt:vector>
  </HeadingPairs>
  <TitlesOfParts>
    <vt:vector size="10" baseType="lpstr">
      <vt:lpstr>WBS</vt:lpstr>
      <vt:lpstr>Run-down actual</vt:lpstr>
      <vt:lpstr>Umrah</vt:lpstr>
      <vt:lpstr>Umrah!prevWBS</vt:lpstr>
      <vt:lpstr>WBS!prevWBS</vt:lpstr>
      <vt:lpstr>'Run-down actual'!Print_Area</vt:lpstr>
      <vt:lpstr>Umrah!Print_Area</vt:lpstr>
      <vt:lpstr>'Run-down actual'!Print_Titles</vt:lpstr>
      <vt:lpstr>Umrah!Print_Titles</vt:lpstr>
      <vt:lpstr>WBS!SAR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Anton Pane</dc:creator>
  <cp:lastModifiedBy>Anton Pane</cp:lastModifiedBy>
  <cp:lastPrinted>2025-07-03T06:29:52Z</cp:lastPrinted>
  <dcterms:created xsi:type="dcterms:W3CDTF">2025-05-19T02:21:51Z</dcterms:created>
  <dcterms:modified xsi:type="dcterms:W3CDTF">2025-08-06T09:56:28Z</dcterms:modified>
</cp:coreProperties>
</file>